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C:\Users\JoshMorton\Documents\_Degree\DegreePub\"/>
    </mc:Choice>
  </mc:AlternateContent>
  <xr:revisionPtr revIDLastSave="0" documentId="13_ncr:1_{A171290D-E585-4C70-905A-2FD28E757E19}" xr6:coauthVersionLast="47" xr6:coauthVersionMax="47" xr10:uidLastSave="{00000000-0000-0000-0000-000000000000}"/>
  <bookViews>
    <workbookView xWindow="-120" yWindow="-120" windowWidth="29040" windowHeight="15720" firstSheet="1" activeTab="3" xr2:uid="{00000000-000D-0000-FFFF-FFFF00000000}"/>
  </bookViews>
  <sheets>
    <sheet name="Guidance" sheetId="4" r:id="rId1"/>
    <sheet name="Calculator" sheetId="1" r:id="rId2"/>
    <sheet name="Plan" sheetId="2" r:id="rId3"/>
    <sheet name="Journal" sheetId="3" r:id="rId4"/>
    <sheet name="Data" sheetId="5" state="veryHidden" r:id="rId5"/>
    <sheet name="Lookups" sheetId="6" state="veryHidden" r:id="rId6"/>
  </sheets>
  <definedNames>
    <definedName name="_xlnm._FilterDatabase" localSheetId="4" hidden="1">Data!$A$1:$V$948</definedName>
    <definedName name="_xlnm.Print_Area" localSheetId="1">Calculator!$B$6:$AP$95</definedName>
    <definedName name="_xlnm.Print_Area" localSheetId="3">Journal!$A$1:$M$208</definedName>
    <definedName name="_xlnm.Print_Area" localSheetId="2">Plan!$A$2:$O$119</definedName>
    <definedName name="trainingcourses">Calculator!$S$11:$U$61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2" l="1"/>
  <c r="F9" i="2" a="1"/>
  <c r="F9" i="2" s="1"/>
  <c r="F10" i="2" a="1"/>
  <c r="F10" i="2" s="1"/>
  <c r="F11" i="2" a="1"/>
  <c r="F11" i="2" s="1"/>
  <c r="F12" i="2" a="1"/>
  <c r="F12" i="2" s="1"/>
  <c r="F13" i="2" a="1"/>
  <c r="F13" i="2" s="1"/>
  <c r="F14" i="2" a="1"/>
  <c r="F14" i="2" s="1"/>
  <c r="F15" i="2" a="1"/>
  <c r="F15" i="2" s="1"/>
  <c r="F16" i="2" a="1"/>
  <c r="F16" i="2" s="1"/>
  <c r="F17" i="2" a="1"/>
  <c r="F17" i="2" s="1"/>
  <c r="F18" i="2" a="1"/>
  <c r="F18" i="2" s="1"/>
  <c r="F19" i="2"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F32" i="2" a="1"/>
  <c r="F32" i="2" s="1"/>
  <c r="F33" i="2" a="1"/>
  <c r="F33" i="2" s="1"/>
  <c r="F34" i="2" a="1"/>
  <c r="F34" i="2" s="1"/>
  <c r="F35" i="2" a="1"/>
  <c r="F35" i="2" s="1"/>
  <c r="F36" i="2" a="1"/>
  <c r="F36" i="2" s="1"/>
  <c r="F37" i="2" a="1"/>
  <c r="F37" i="2" s="1"/>
  <c r="F38" i="2" a="1"/>
  <c r="F38" i="2" s="1"/>
  <c r="F39" i="2" a="1"/>
  <c r="F39" i="2" s="1"/>
  <c r="F40" i="2" a="1"/>
  <c r="F40" i="2" s="1"/>
  <c r="F41" i="2" a="1"/>
  <c r="F41" i="2" s="1"/>
  <c r="F42" i="2" a="1"/>
  <c r="F42" i="2" s="1"/>
  <c r="F43" i="2" a="1"/>
  <c r="F43" i="2" s="1"/>
  <c r="F44" i="2" a="1"/>
  <c r="F44" i="2" s="1"/>
  <c r="F45" i="2" a="1"/>
  <c r="F45" i="2" s="1"/>
  <c r="F46" i="2" a="1"/>
  <c r="F46" i="2" s="1"/>
  <c r="F47" i="2" a="1"/>
  <c r="F47" i="2" s="1"/>
  <c r="F48" i="2" a="1"/>
  <c r="F48" i="2" s="1"/>
  <c r="F49" i="2" a="1"/>
  <c r="F49" i="2" s="1"/>
  <c r="F50" i="2" a="1"/>
  <c r="F50" i="2" s="1"/>
  <c r="F51" i="2" a="1"/>
  <c r="F51" i="2" s="1"/>
  <c r="F52" i="2" a="1"/>
  <c r="F52" i="2" s="1"/>
  <c r="F53" i="2" a="1"/>
  <c r="F53" i="2" s="1"/>
  <c r="F54" i="2" a="1"/>
  <c r="F54" i="2" s="1"/>
  <c r="F55" i="2" a="1"/>
  <c r="F55" i="2" s="1"/>
  <c r="F56" i="2" a="1"/>
  <c r="F56" i="2" s="1"/>
  <c r="F57" i="2" a="1"/>
  <c r="F57" i="2" s="1"/>
  <c r="F58" i="2" a="1"/>
  <c r="F58" i="2" s="1"/>
  <c r="F59" i="2" a="1"/>
  <c r="F59" i="2" s="1"/>
  <c r="F60" i="2" a="1"/>
  <c r="F60" i="2" s="1"/>
  <c r="F61" i="2" a="1"/>
  <c r="F61" i="2" s="1"/>
  <c r="F62" i="2" a="1"/>
  <c r="F62" i="2" s="1"/>
  <c r="F63" i="2" a="1"/>
  <c r="F63" i="2" s="1"/>
  <c r="F64" i="2" a="1"/>
  <c r="F64" i="2" s="1"/>
  <c r="F65" i="2" a="1"/>
  <c r="F65" i="2" s="1"/>
  <c r="F66" i="2" a="1"/>
  <c r="F66" i="2" s="1"/>
  <c r="F67" i="2" a="1"/>
  <c r="F67" i="2" s="1"/>
  <c r="F68" i="2" a="1"/>
  <c r="F68" i="2" s="1"/>
  <c r="F69" i="2" a="1"/>
  <c r="F69" i="2" s="1"/>
  <c r="F70" i="2" a="1"/>
  <c r="F70" i="2" s="1"/>
  <c r="F71" i="2" a="1"/>
  <c r="F71" i="2" s="1"/>
  <c r="F72" i="2" a="1"/>
  <c r="F72" i="2" s="1"/>
  <c r="F73" i="2" a="1"/>
  <c r="F73" i="2" s="1"/>
  <c r="F74" i="2" a="1"/>
  <c r="F74" i="2" s="1"/>
  <c r="F75" i="2" a="1"/>
  <c r="F75" i="2" s="1"/>
  <c r="F76" i="2" a="1"/>
  <c r="F76" i="2" s="1"/>
  <c r="F77" i="2" a="1"/>
  <c r="F77" i="2" s="1"/>
  <c r="F78" i="2" a="1"/>
  <c r="F78" i="2" s="1"/>
  <c r="F79" i="2" a="1"/>
  <c r="F79" i="2" s="1"/>
  <c r="F80" i="2" a="1"/>
  <c r="F80" i="2" s="1"/>
  <c r="F81" i="2" a="1"/>
  <c r="F81" i="2" s="1"/>
  <c r="F82" i="2" a="1"/>
  <c r="F82" i="2" s="1"/>
  <c r="F83" i="2" a="1"/>
  <c r="F83" i="2" s="1"/>
  <c r="F84" i="2" a="1"/>
  <c r="F84" i="2" s="1"/>
  <c r="F85" i="2" a="1"/>
  <c r="F85" i="2" s="1"/>
  <c r="F86" i="2" a="1"/>
  <c r="F86" i="2" s="1"/>
  <c r="F87" i="2" a="1"/>
  <c r="F87" i="2" s="1"/>
  <c r="F88" i="2" a="1"/>
  <c r="F88" i="2" s="1"/>
  <c r="F89" i="2" a="1"/>
  <c r="F89" i="2" s="1"/>
  <c r="F90" i="2" a="1"/>
  <c r="F90" i="2" s="1"/>
  <c r="F91" i="2" a="1"/>
  <c r="F91" i="2" s="1"/>
  <c r="F92" i="2" a="1"/>
  <c r="F92" i="2" s="1"/>
  <c r="F93" i="2" a="1"/>
  <c r="F93" i="2" s="1"/>
  <c r="F94" i="2" a="1"/>
  <c r="F94" i="2" s="1"/>
  <c r="F95" i="2" a="1"/>
  <c r="F95" i="2" s="1"/>
  <c r="F96" i="2" a="1"/>
  <c r="F96" i="2" s="1"/>
  <c r="F97" i="2" a="1"/>
  <c r="F97" i="2" s="1"/>
  <c r="F98" i="2" a="1"/>
  <c r="F98" i="2" s="1"/>
  <c r="F99" i="2" a="1"/>
  <c r="F99" i="2" s="1"/>
  <c r="F100" i="2" a="1"/>
  <c r="F100" i="2" s="1"/>
  <c r="F101" i="2" a="1"/>
  <c r="F101" i="2" s="1"/>
  <c r="F102" i="2" a="1"/>
  <c r="F102" i="2" s="1"/>
  <c r="F103" i="2" a="1"/>
  <c r="F103" i="2" s="1"/>
  <c r="F104" i="2" a="1"/>
  <c r="F104" i="2" s="1"/>
  <c r="F105" i="2" a="1"/>
  <c r="F105" i="2" s="1"/>
  <c r="F8" i="2" a="1"/>
  <c r="F8" i="2" s="1"/>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E9" i="3"/>
  <c r="I9" i="3" s="1"/>
  <c r="E10" i="3"/>
  <c r="I10" i="3" s="1"/>
  <c r="E11" i="3"/>
  <c r="I11" i="3" s="1"/>
  <c r="E12" i="3"/>
  <c r="I12" i="3" s="1"/>
  <c r="E13" i="3"/>
  <c r="I13" i="3" s="1"/>
  <c r="E14" i="3"/>
  <c r="I14" i="3" s="1"/>
  <c r="E15" i="3"/>
  <c r="I15" i="3" s="1"/>
  <c r="E16" i="3"/>
  <c r="I16" i="3" s="1"/>
  <c r="E17" i="3"/>
  <c r="I17" i="3" s="1"/>
  <c r="E18" i="3"/>
  <c r="I18" i="3" s="1"/>
  <c r="E19" i="3"/>
  <c r="I19" i="3" s="1"/>
  <c r="E20" i="3"/>
  <c r="I20" i="3" s="1"/>
  <c r="E21" i="3"/>
  <c r="I21" i="3" s="1"/>
  <c r="E22" i="3"/>
  <c r="I22" i="3" s="1"/>
  <c r="E23" i="3"/>
  <c r="I23" i="3" s="1"/>
  <c r="E24" i="3"/>
  <c r="I24" i="3" s="1"/>
  <c r="E25" i="3"/>
  <c r="I25" i="3" s="1"/>
  <c r="E26" i="3"/>
  <c r="I26" i="3" s="1"/>
  <c r="E27" i="3"/>
  <c r="I27" i="3" s="1"/>
  <c r="E28" i="3"/>
  <c r="I28" i="3" s="1"/>
  <c r="E29" i="3"/>
  <c r="I29" i="3" s="1"/>
  <c r="E30" i="3"/>
  <c r="I30" i="3" s="1"/>
  <c r="E31" i="3"/>
  <c r="I31" i="3" s="1"/>
  <c r="E32" i="3"/>
  <c r="I32" i="3" s="1"/>
  <c r="E33" i="3"/>
  <c r="I33" i="3" s="1"/>
  <c r="E34" i="3"/>
  <c r="I34" i="3" s="1"/>
  <c r="E35" i="3"/>
  <c r="I35" i="3" s="1"/>
  <c r="E36" i="3"/>
  <c r="I36" i="3" s="1"/>
  <c r="E37" i="3"/>
  <c r="I37" i="3" s="1"/>
  <c r="E38" i="3"/>
  <c r="I38" i="3" s="1"/>
  <c r="E39" i="3"/>
  <c r="I39" i="3" s="1"/>
  <c r="E40" i="3"/>
  <c r="I40" i="3" s="1"/>
  <c r="E41" i="3"/>
  <c r="I41" i="3" s="1"/>
  <c r="E42" i="3"/>
  <c r="I42" i="3" s="1"/>
  <c r="E43" i="3"/>
  <c r="I43" i="3" s="1"/>
  <c r="E44" i="3"/>
  <c r="I44" i="3" s="1"/>
  <c r="E45" i="3"/>
  <c r="I45" i="3" s="1"/>
  <c r="E46" i="3"/>
  <c r="I46" i="3" s="1"/>
  <c r="E47" i="3"/>
  <c r="I47" i="3" s="1"/>
  <c r="E48" i="3"/>
  <c r="I48" i="3" s="1"/>
  <c r="E49" i="3"/>
  <c r="I49" i="3" s="1"/>
  <c r="E50" i="3"/>
  <c r="I50" i="3" s="1"/>
  <c r="E51" i="3"/>
  <c r="I51" i="3" s="1"/>
  <c r="E52" i="3"/>
  <c r="I52" i="3" s="1"/>
  <c r="E53" i="3"/>
  <c r="I53" i="3" s="1"/>
  <c r="E54" i="3"/>
  <c r="I54" i="3" s="1"/>
  <c r="E55" i="3"/>
  <c r="I55" i="3" s="1"/>
  <c r="E56" i="3"/>
  <c r="I56" i="3" s="1"/>
  <c r="E57" i="3"/>
  <c r="I57" i="3" s="1"/>
  <c r="E58" i="3"/>
  <c r="I58" i="3" s="1"/>
  <c r="E59" i="3"/>
  <c r="I59" i="3" s="1"/>
  <c r="E60" i="3"/>
  <c r="I60" i="3" s="1"/>
  <c r="E61" i="3"/>
  <c r="I61" i="3" s="1"/>
  <c r="E62" i="3"/>
  <c r="I62" i="3" s="1"/>
  <c r="E63" i="3"/>
  <c r="I63" i="3" s="1"/>
  <c r="E64" i="3"/>
  <c r="I64" i="3" s="1"/>
  <c r="E65" i="3"/>
  <c r="I65" i="3" s="1"/>
  <c r="E66" i="3"/>
  <c r="I66" i="3" s="1"/>
  <c r="E67" i="3"/>
  <c r="I67" i="3" s="1"/>
  <c r="E68" i="3"/>
  <c r="I68" i="3" s="1"/>
  <c r="E69" i="3"/>
  <c r="I69" i="3" s="1"/>
  <c r="E70" i="3"/>
  <c r="I70" i="3" s="1"/>
  <c r="E71" i="3"/>
  <c r="I71" i="3" s="1"/>
  <c r="E72" i="3"/>
  <c r="I72" i="3" s="1"/>
  <c r="E73" i="3"/>
  <c r="I73" i="3" s="1"/>
  <c r="E74" i="3"/>
  <c r="I74" i="3" s="1"/>
  <c r="E75" i="3"/>
  <c r="I75" i="3" s="1"/>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8" i="3"/>
  <c r="I8" i="3" s="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2" i="5"/>
  <c r="W944" i="5"/>
  <c r="W943" i="5"/>
  <c r="W942" i="5"/>
  <c r="W941" i="5"/>
  <c r="W940" i="5"/>
  <c r="W939" i="5"/>
  <c r="W938" i="5"/>
  <c r="W937" i="5"/>
  <c r="W936" i="5"/>
  <c r="W935" i="5"/>
  <c r="W934" i="5"/>
  <c r="W933" i="5"/>
  <c r="W932" i="5"/>
  <c r="W931" i="5"/>
  <c r="W930" i="5"/>
  <c r="W929" i="5"/>
  <c r="W928" i="5"/>
  <c r="W927" i="5"/>
  <c r="W926" i="5"/>
  <c r="W925" i="5"/>
  <c r="W924" i="5"/>
  <c r="W923" i="5"/>
  <c r="W922" i="5"/>
  <c r="W921" i="5"/>
  <c r="W916" i="5"/>
  <c r="W915" i="5"/>
  <c r="W914" i="5"/>
  <c r="W913" i="5"/>
  <c r="W912" i="5"/>
  <c r="W911" i="5"/>
  <c r="W910" i="5"/>
  <c r="W909" i="5"/>
  <c r="W908" i="5"/>
  <c r="W907" i="5"/>
  <c r="W906" i="5"/>
  <c r="W905" i="5"/>
  <c r="W904" i="5"/>
  <c r="W903" i="5"/>
  <c r="W902" i="5"/>
  <c r="W901" i="5"/>
  <c r="W900" i="5"/>
  <c r="W899" i="5"/>
  <c r="W898" i="5"/>
  <c r="W897" i="5"/>
  <c r="W896" i="5"/>
  <c r="W895" i="5"/>
  <c r="W894" i="5"/>
  <c r="W893" i="5"/>
  <c r="W888" i="5"/>
  <c r="W887" i="5"/>
  <c r="W886" i="5"/>
  <c r="W885" i="5"/>
  <c r="W884" i="5"/>
  <c r="W883" i="5"/>
  <c r="W882" i="5"/>
  <c r="W881" i="5"/>
  <c r="W880" i="5"/>
  <c r="W879" i="5"/>
  <c r="W878" i="5"/>
  <c r="W877" i="5"/>
  <c r="W876" i="5"/>
  <c r="W875" i="5"/>
  <c r="W874" i="5"/>
  <c r="W873" i="5"/>
  <c r="W872" i="5"/>
  <c r="W871" i="5"/>
  <c r="W870" i="5"/>
  <c r="W869" i="5"/>
  <c r="W868" i="5"/>
  <c r="W867" i="5"/>
  <c r="W866" i="5"/>
  <c r="W865" i="5"/>
  <c r="W860" i="5"/>
  <c r="W859" i="5"/>
  <c r="W858" i="5"/>
  <c r="W857" i="5"/>
  <c r="W856" i="5"/>
  <c r="W855" i="5"/>
  <c r="W854" i="5"/>
  <c r="W853" i="5"/>
  <c r="W852" i="5"/>
  <c r="W851" i="5"/>
  <c r="W850" i="5"/>
  <c r="W849" i="5"/>
  <c r="W848" i="5"/>
  <c r="W847" i="5"/>
  <c r="W846" i="5"/>
  <c r="W845" i="5"/>
  <c r="W844" i="5"/>
  <c r="W843" i="5"/>
  <c r="W842" i="5"/>
  <c r="W841" i="5"/>
  <c r="W840" i="5"/>
  <c r="W839" i="5"/>
  <c r="W838" i="5"/>
  <c r="W837" i="5"/>
  <c r="W832" i="5"/>
  <c r="W831" i="5"/>
  <c r="W830" i="5"/>
  <c r="W829" i="5"/>
  <c r="W828" i="5"/>
  <c r="W827" i="5"/>
  <c r="W826" i="5"/>
  <c r="W825" i="5"/>
  <c r="W824" i="5"/>
  <c r="W823" i="5"/>
  <c r="W822" i="5"/>
  <c r="W821" i="5"/>
  <c r="W820" i="5"/>
  <c r="W819" i="5"/>
  <c r="W818" i="5"/>
  <c r="W817" i="5"/>
  <c r="W816" i="5"/>
  <c r="W815" i="5"/>
  <c r="W814" i="5"/>
  <c r="W813" i="5"/>
  <c r="W812" i="5"/>
  <c r="W811" i="5"/>
  <c r="W810" i="5"/>
  <c r="W809" i="5"/>
  <c r="D3" i="6" l="1" a="1"/>
  <c r="D3" i="6" s="1"/>
  <c r="B91" i="2" a="1"/>
  <c r="B91" i="2" s="1"/>
  <c r="C77" i="2" a="1"/>
  <c r="C77" i="2" s="1"/>
  <c r="D77" i="2" s="1"/>
  <c r="C14" i="2" a="1"/>
  <c r="C14" i="2" s="1"/>
  <c r="D14" i="2" s="1"/>
  <c r="G48" i="2" a="1"/>
  <c r="G48" i="2" s="1"/>
  <c r="H48" i="2" s="1"/>
  <c r="D70" i="6" a="1"/>
  <c r="D70" i="6" s="1"/>
  <c r="B87" i="2" a="1"/>
  <c r="B87" i="2" s="1"/>
  <c r="B55" i="2" a="1"/>
  <c r="B55" i="2" s="1"/>
  <c r="B23" i="2" a="1"/>
  <c r="B23" i="2" s="1"/>
  <c r="C89" i="2" a="1"/>
  <c r="C89" i="2" s="1"/>
  <c r="D89" i="2" s="1"/>
  <c r="C73" i="2" a="1"/>
  <c r="C73" i="2" s="1"/>
  <c r="D73" i="2" s="1"/>
  <c r="C65" i="2" a="1"/>
  <c r="C65" i="2" s="1"/>
  <c r="D65" i="2" s="1"/>
  <c r="C57" i="2" a="1"/>
  <c r="C57" i="2" s="1"/>
  <c r="D57" i="2" s="1"/>
  <c r="C49" i="2" a="1"/>
  <c r="C49" i="2" s="1"/>
  <c r="D49" i="2" s="1"/>
  <c r="C42" i="2" a="1"/>
  <c r="C42" i="2" s="1"/>
  <c r="D42" i="2" s="1"/>
  <c r="C34" i="2" a="1"/>
  <c r="C34" i="2" s="1"/>
  <c r="D34" i="2" s="1"/>
  <c r="C26" i="2" a="1"/>
  <c r="C26" i="2" s="1"/>
  <c r="D26" i="2" s="1"/>
  <c r="C18" i="2" a="1"/>
  <c r="C18" i="2" s="1"/>
  <c r="D18" i="2" s="1"/>
  <c r="C10" i="2" a="1"/>
  <c r="C10" i="2" s="1"/>
  <c r="D10" i="2" s="1"/>
  <c r="G100" i="2" a="1"/>
  <c r="G100" i="2" s="1"/>
  <c r="H100" i="2" s="1"/>
  <c r="G92" i="2" a="1"/>
  <c r="G92" i="2" s="1"/>
  <c r="H92" i="2" s="1"/>
  <c r="G84" i="2" a="1"/>
  <c r="G84" i="2" s="1"/>
  <c r="H84" i="2" s="1"/>
  <c r="G76" i="2" a="1"/>
  <c r="G76" i="2" s="1"/>
  <c r="H76" i="2" s="1"/>
  <c r="G68" i="2" a="1"/>
  <c r="G68" i="2" s="1"/>
  <c r="H68" i="2" s="1"/>
  <c r="G60" i="2" a="1"/>
  <c r="G60" i="2" s="1"/>
  <c r="H60" i="2" s="1"/>
  <c r="G52" i="2" a="1"/>
  <c r="G52" i="2" s="1"/>
  <c r="H52" i="2" s="1"/>
  <c r="G44" i="2" a="1"/>
  <c r="G44" i="2" s="1"/>
  <c r="H44" i="2" s="1"/>
  <c r="G36" i="2" a="1"/>
  <c r="G36" i="2" s="1"/>
  <c r="H36" i="2" s="1"/>
  <c r="G28" i="2" a="1"/>
  <c r="G28" i="2" s="1"/>
  <c r="H28" i="2" s="1"/>
  <c r="G20" i="2" a="1"/>
  <c r="G20" i="2" s="1"/>
  <c r="H20" i="2" s="1"/>
  <c r="G12" i="2" a="1"/>
  <c r="G12" i="2" s="1"/>
  <c r="H12" i="2" s="1"/>
  <c r="D2" i="6" a="1"/>
  <c r="D2" i="6" s="1"/>
  <c r="D90" i="6" a="1"/>
  <c r="D90" i="6" s="1"/>
  <c r="D82" i="6" a="1"/>
  <c r="D82" i="6" s="1"/>
  <c r="D74" i="6" a="1"/>
  <c r="D74" i="6" s="1"/>
  <c r="D66" i="6" a="1"/>
  <c r="D66" i="6" s="1"/>
  <c r="D58" i="6" a="1"/>
  <c r="D58" i="6" s="1"/>
  <c r="D50" i="6" a="1"/>
  <c r="D50" i="6" s="1"/>
  <c r="D42" i="6" a="1"/>
  <c r="D42" i="6" s="1"/>
  <c r="D34" i="6" a="1"/>
  <c r="D34" i="6" s="1"/>
  <c r="D26" i="6" a="1"/>
  <c r="D26" i="6" s="1"/>
  <c r="D18" i="6" a="1"/>
  <c r="D18" i="6" s="1"/>
  <c r="D10" i="6" a="1"/>
  <c r="D10" i="6" s="1"/>
  <c r="B83" i="2" a="1"/>
  <c r="B83" i="2" s="1"/>
  <c r="B27" i="2" a="1"/>
  <c r="B27" i="2" s="1"/>
  <c r="C61" i="2" a="1"/>
  <c r="C61" i="2" s="1"/>
  <c r="D61" i="2" s="1"/>
  <c r="G104" i="2" a="1"/>
  <c r="G104" i="2" s="1"/>
  <c r="H104" i="2" s="1"/>
  <c r="G56" i="2" a="1"/>
  <c r="G56" i="2" s="1"/>
  <c r="H56" i="2" s="1"/>
  <c r="D86" i="6" a="1"/>
  <c r="D86" i="6" s="1"/>
  <c r="B95" i="2" a="1"/>
  <c r="B95" i="2" s="1"/>
  <c r="B47" i="2" a="1"/>
  <c r="B47" i="2" s="1"/>
  <c r="B15" i="2" a="1"/>
  <c r="B15" i="2" s="1"/>
  <c r="C97" i="2" a="1"/>
  <c r="C97" i="2" s="1"/>
  <c r="D97" i="2" s="1"/>
  <c r="B102" i="2" a="1"/>
  <c r="B102" i="2" s="1"/>
  <c r="B94" i="2" a="1"/>
  <c r="B94" i="2" s="1"/>
  <c r="B86" i="2" a="1"/>
  <c r="B86" i="2" s="1"/>
  <c r="B78" i="2" a="1"/>
  <c r="B78" i="2" s="1"/>
  <c r="B70" i="2" a="1"/>
  <c r="B70" i="2" s="1"/>
  <c r="B62" i="2" a="1"/>
  <c r="B62" i="2" s="1"/>
  <c r="B54" i="2" a="1"/>
  <c r="B54" i="2" s="1"/>
  <c r="B46" i="2" a="1"/>
  <c r="B46" i="2" s="1"/>
  <c r="B38" i="2" a="1"/>
  <c r="B38" i="2" s="1"/>
  <c r="B30" i="2" a="1"/>
  <c r="B30" i="2" s="1"/>
  <c r="B22" i="2" a="1"/>
  <c r="B22" i="2" s="1"/>
  <c r="B14" i="2" a="1"/>
  <c r="B14" i="2" s="1"/>
  <c r="C104" i="2" a="1"/>
  <c r="C104" i="2" s="1"/>
  <c r="D104" i="2" s="1"/>
  <c r="C96" i="2" a="1"/>
  <c r="C96" i="2" s="1"/>
  <c r="D96" i="2" s="1"/>
  <c r="C88" i="2" a="1"/>
  <c r="C88" i="2" s="1"/>
  <c r="D88" i="2" s="1"/>
  <c r="C80" i="2" a="1"/>
  <c r="C80" i="2" s="1"/>
  <c r="D80" i="2" s="1"/>
  <c r="C72" i="2" a="1"/>
  <c r="C72" i="2" s="1"/>
  <c r="D72" i="2" s="1"/>
  <c r="C64" i="2" a="1"/>
  <c r="C64" i="2" s="1"/>
  <c r="D64" i="2" s="1"/>
  <c r="C56" i="2" a="1"/>
  <c r="C56" i="2" s="1"/>
  <c r="D56" i="2" s="1"/>
  <c r="C48" i="2" a="1"/>
  <c r="C48" i="2" s="1"/>
  <c r="D48" i="2" s="1"/>
  <c r="C41" i="2" a="1"/>
  <c r="C41" i="2" s="1"/>
  <c r="D41" i="2" s="1"/>
  <c r="C33" i="2" a="1"/>
  <c r="C33" i="2" s="1"/>
  <c r="D33" i="2" s="1"/>
  <c r="C25" i="2" a="1"/>
  <c r="C25" i="2" s="1"/>
  <c r="D25" i="2" s="1"/>
  <c r="C17" i="2" a="1"/>
  <c r="C17" i="2" s="1"/>
  <c r="D17" i="2" s="1"/>
  <c r="C9" i="2" a="1"/>
  <c r="C9" i="2" s="1"/>
  <c r="D9" i="2" s="1"/>
  <c r="G99" i="2" a="1"/>
  <c r="G99" i="2" s="1"/>
  <c r="H99" i="2" s="1"/>
  <c r="G91" i="2" a="1"/>
  <c r="G91" i="2" s="1"/>
  <c r="H91" i="2" s="1"/>
  <c r="G83" i="2" a="1"/>
  <c r="G83" i="2" s="1"/>
  <c r="H83" i="2" s="1"/>
  <c r="G75" i="2" a="1"/>
  <c r="G75" i="2" s="1"/>
  <c r="H75" i="2" s="1"/>
  <c r="G67" i="2" a="1"/>
  <c r="G67" i="2" s="1"/>
  <c r="H67" i="2" s="1"/>
  <c r="G59" i="2" a="1"/>
  <c r="G59" i="2" s="1"/>
  <c r="H59" i="2" s="1"/>
  <c r="G51" i="2" a="1"/>
  <c r="G51" i="2" s="1"/>
  <c r="H51" i="2" s="1"/>
  <c r="G43" i="2" a="1"/>
  <c r="G43" i="2" s="1"/>
  <c r="H43" i="2" s="1"/>
  <c r="G35" i="2" a="1"/>
  <c r="G35" i="2" s="1"/>
  <c r="H35" i="2" s="1"/>
  <c r="G27" i="2" a="1"/>
  <c r="G27" i="2" s="1"/>
  <c r="H27" i="2" s="1"/>
  <c r="G19" i="2" a="1"/>
  <c r="G19" i="2" s="1"/>
  <c r="H19" i="2" s="1"/>
  <c r="G11" i="2" a="1"/>
  <c r="G11" i="2" s="1"/>
  <c r="H11" i="2" s="1"/>
  <c r="D97" i="6" a="1"/>
  <c r="D97" i="6" s="1"/>
  <c r="D89" i="6" a="1"/>
  <c r="D89" i="6" s="1"/>
  <c r="D81" i="6" a="1"/>
  <c r="D81" i="6" s="1"/>
  <c r="D73" i="6" a="1"/>
  <c r="D73" i="6" s="1"/>
  <c r="D65" i="6" a="1"/>
  <c r="D65" i="6" s="1"/>
  <c r="D57" i="6" a="1"/>
  <c r="D57" i="6" s="1"/>
  <c r="D49" i="6" a="1"/>
  <c r="D49" i="6" s="1"/>
  <c r="D41" i="6" a="1"/>
  <c r="D41" i="6" s="1"/>
  <c r="D33" i="6" a="1"/>
  <c r="D33" i="6" s="1"/>
  <c r="D25" i="6" a="1"/>
  <c r="D25" i="6" s="1"/>
  <c r="D17" i="6" a="1"/>
  <c r="D17" i="6" s="1"/>
  <c r="D9" i="6" a="1"/>
  <c r="D9" i="6" s="1"/>
  <c r="A2" i="6" a="1"/>
  <c r="A2" i="6" s="1"/>
  <c r="J2" i="6" s="1" a="1"/>
  <c r="J2" i="6" s="1"/>
  <c r="B51" i="2" a="1"/>
  <c r="B51" i="2" s="1"/>
  <c r="C93" i="2" a="1"/>
  <c r="C93" i="2" s="1"/>
  <c r="D93" i="2" s="1"/>
  <c r="C38" i="2" a="1"/>
  <c r="C38" i="2" s="1"/>
  <c r="D38" i="2" s="1"/>
  <c r="G72" i="2" a="1"/>
  <c r="G72" i="2" s="1"/>
  <c r="H72" i="2" s="1"/>
  <c r="G16" i="2" a="1"/>
  <c r="G16" i="2" s="1"/>
  <c r="H16" i="2" s="1"/>
  <c r="B103" i="2" a="1"/>
  <c r="B103" i="2" s="1"/>
  <c r="B71" i="2" a="1"/>
  <c r="B71" i="2" s="1"/>
  <c r="B39" i="2" a="1"/>
  <c r="B39" i="2" s="1"/>
  <c r="C105" i="2" a="1"/>
  <c r="C105" i="2" s="1"/>
  <c r="C81" i="2" a="1"/>
  <c r="C81" i="2" s="1"/>
  <c r="D81" i="2" s="1"/>
  <c r="B101" i="2" a="1"/>
  <c r="B101" i="2" s="1"/>
  <c r="B93" i="2" a="1"/>
  <c r="B93" i="2" s="1"/>
  <c r="B85" i="2" a="1"/>
  <c r="B85" i="2" s="1"/>
  <c r="B77" i="2" a="1"/>
  <c r="B77" i="2" s="1"/>
  <c r="B69" i="2" a="1"/>
  <c r="B69" i="2" s="1"/>
  <c r="B61" i="2" a="1"/>
  <c r="B61" i="2" s="1"/>
  <c r="B53" i="2" a="1"/>
  <c r="B53" i="2" s="1"/>
  <c r="B45" i="2" a="1"/>
  <c r="B45" i="2" s="1"/>
  <c r="B37" i="2" a="1"/>
  <c r="B37" i="2" s="1"/>
  <c r="B29" i="2" a="1"/>
  <c r="B29" i="2" s="1"/>
  <c r="B21" i="2" a="1"/>
  <c r="B21" i="2" s="1"/>
  <c r="B13" i="2" a="1"/>
  <c r="B13" i="2" s="1"/>
  <c r="C103" i="2" a="1"/>
  <c r="C103" i="2" s="1"/>
  <c r="D103" i="2" s="1"/>
  <c r="C95" i="2" a="1"/>
  <c r="C95" i="2" s="1"/>
  <c r="D95" i="2" s="1"/>
  <c r="C87" i="2" a="1"/>
  <c r="C87" i="2" s="1"/>
  <c r="D87" i="2" s="1"/>
  <c r="C79" i="2" a="1"/>
  <c r="C79" i="2" s="1"/>
  <c r="D79" i="2" s="1"/>
  <c r="C71" i="2" a="1"/>
  <c r="C71" i="2" s="1"/>
  <c r="D71" i="2" s="1"/>
  <c r="C63" i="2" a="1"/>
  <c r="C63" i="2" s="1"/>
  <c r="D63" i="2" s="1"/>
  <c r="C55" i="2" a="1"/>
  <c r="C55" i="2" s="1"/>
  <c r="D55" i="2" s="1"/>
  <c r="C47" i="2" a="1"/>
  <c r="C47" i="2" s="1"/>
  <c r="D47" i="2" s="1"/>
  <c r="C40" i="2" a="1"/>
  <c r="C40" i="2" s="1"/>
  <c r="D40" i="2" s="1"/>
  <c r="C32" i="2" a="1"/>
  <c r="C32" i="2" s="1"/>
  <c r="D32" i="2" s="1"/>
  <c r="C24" i="2" a="1"/>
  <c r="C24" i="2" s="1"/>
  <c r="D24" i="2" s="1"/>
  <c r="C16" i="2" a="1"/>
  <c r="C16" i="2" s="1"/>
  <c r="D16" i="2" s="1"/>
  <c r="G8" i="2" a="1"/>
  <c r="G8" i="2" s="1"/>
  <c r="H8" i="2" s="1"/>
  <c r="G98" i="2" a="1"/>
  <c r="G98" i="2" s="1"/>
  <c r="H98" i="2" s="1"/>
  <c r="G90" i="2" a="1"/>
  <c r="G90" i="2" s="1"/>
  <c r="H90" i="2" s="1"/>
  <c r="G82" i="2" a="1"/>
  <c r="G82" i="2" s="1"/>
  <c r="H82" i="2" s="1"/>
  <c r="G74" i="2" a="1"/>
  <c r="G74" i="2" s="1"/>
  <c r="H74" i="2" s="1"/>
  <c r="G66" i="2" a="1"/>
  <c r="G66" i="2" s="1"/>
  <c r="H66" i="2" s="1"/>
  <c r="G58" i="2" a="1"/>
  <c r="G58" i="2" s="1"/>
  <c r="H58" i="2" s="1"/>
  <c r="G50" i="2" a="1"/>
  <c r="G50" i="2" s="1"/>
  <c r="H50" i="2" s="1"/>
  <c r="G42" i="2" a="1"/>
  <c r="G42" i="2" s="1"/>
  <c r="H42" i="2" s="1"/>
  <c r="G34" i="2" a="1"/>
  <c r="G34" i="2" s="1"/>
  <c r="H34" i="2" s="1"/>
  <c r="G26" i="2" a="1"/>
  <c r="G26" i="2" s="1"/>
  <c r="H26" i="2" s="1"/>
  <c r="G18" i="2" a="1"/>
  <c r="G18" i="2" s="1"/>
  <c r="H18" i="2" s="1"/>
  <c r="G10" i="2" a="1"/>
  <c r="G10" i="2" s="1"/>
  <c r="H10" i="2" s="1"/>
  <c r="D96" i="6" a="1"/>
  <c r="D96" i="6" s="1"/>
  <c r="D88" i="6" a="1"/>
  <c r="D88" i="6" s="1"/>
  <c r="D80" i="6" a="1"/>
  <c r="D80" i="6" s="1"/>
  <c r="D72" i="6" a="1"/>
  <c r="D72" i="6" s="1"/>
  <c r="D64" i="6" a="1"/>
  <c r="D64" i="6" s="1"/>
  <c r="D56" i="6" a="1"/>
  <c r="D56" i="6" s="1"/>
  <c r="D48" i="6" a="1"/>
  <c r="D48" i="6" s="1"/>
  <c r="D40" i="6" a="1"/>
  <c r="D40" i="6" s="1"/>
  <c r="D32" i="6" a="1"/>
  <c r="D32" i="6" s="1"/>
  <c r="D24" i="6" a="1"/>
  <c r="D24" i="6" s="1"/>
  <c r="D16" i="6" a="1"/>
  <c r="D16" i="6" s="1"/>
  <c r="D8" i="6" a="1"/>
  <c r="D8" i="6" s="1"/>
  <c r="B59" i="2" a="1"/>
  <c r="B59" i="2" s="1"/>
  <c r="B19" i="2" a="1"/>
  <c r="B19" i="2" s="1"/>
  <c r="C69" i="2" a="1"/>
  <c r="C69" i="2" s="1"/>
  <c r="D69" i="2" s="1"/>
  <c r="C30" i="2" a="1"/>
  <c r="C30" i="2" s="1"/>
  <c r="D30" i="2" s="1"/>
  <c r="G80" i="2" a="1"/>
  <c r="G80" i="2" s="1"/>
  <c r="H80" i="2" s="1"/>
  <c r="G40" i="2" a="1"/>
  <c r="G40" i="2" s="1"/>
  <c r="H40" i="2" s="1"/>
  <c r="D78" i="6" a="1"/>
  <c r="D78" i="6" s="1"/>
  <c r="B79" i="2" a="1"/>
  <c r="B79" i="2" s="1"/>
  <c r="B63" i="2" a="1"/>
  <c r="B63" i="2" s="1"/>
  <c r="B31" i="2" a="1"/>
  <c r="B31" i="2" s="1"/>
  <c r="B100" i="2" a="1"/>
  <c r="B100" i="2" s="1"/>
  <c r="B92" i="2" a="1"/>
  <c r="B92" i="2" s="1"/>
  <c r="B84" i="2" a="1"/>
  <c r="B84" i="2" s="1"/>
  <c r="B76" i="2" a="1"/>
  <c r="B76" i="2" s="1"/>
  <c r="B68" i="2" a="1"/>
  <c r="B68" i="2" s="1"/>
  <c r="B60" i="2" a="1"/>
  <c r="B60" i="2" s="1"/>
  <c r="B52" i="2" a="1"/>
  <c r="B52" i="2" s="1"/>
  <c r="B44" i="2" a="1"/>
  <c r="B44" i="2" s="1"/>
  <c r="B36" i="2" a="1"/>
  <c r="B36" i="2" s="1"/>
  <c r="B28" i="2" a="1"/>
  <c r="B28" i="2" s="1"/>
  <c r="B20" i="2" a="1"/>
  <c r="B20" i="2" s="1"/>
  <c r="B12" i="2" a="1"/>
  <c r="B12" i="2" s="1"/>
  <c r="C102" i="2" a="1"/>
  <c r="C102" i="2" s="1"/>
  <c r="D102" i="2" s="1"/>
  <c r="C94" i="2" a="1"/>
  <c r="C94" i="2" s="1"/>
  <c r="D94" i="2" s="1"/>
  <c r="C86" i="2" a="1"/>
  <c r="C86" i="2" s="1"/>
  <c r="D86" i="2" s="1"/>
  <c r="C78" i="2" a="1"/>
  <c r="C78" i="2" s="1"/>
  <c r="D78" i="2" s="1"/>
  <c r="C70" i="2" a="1"/>
  <c r="C70" i="2" s="1"/>
  <c r="D70" i="2" s="1"/>
  <c r="C62" i="2" a="1"/>
  <c r="C62" i="2" s="1"/>
  <c r="D62" i="2" s="1"/>
  <c r="C54" i="2" a="1"/>
  <c r="C54" i="2" s="1"/>
  <c r="D54" i="2" s="1"/>
  <c r="C46" i="2" a="1"/>
  <c r="C46" i="2" s="1"/>
  <c r="D46" i="2" s="1"/>
  <c r="C39" i="2" a="1"/>
  <c r="C39" i="2" s="1"/>
  <c r="D39" i="2" s="1"/>
  <c r="C31" i="2" a="1"/>
  <c r="C31" i="2" s="1"/>
  <c r="D31" i="2" s="1"/>
  <c r="C23" i="2" a="1"/>
  <c r="C23" i="2" s="1"/>
  <c r="D23" i="2" s="1"/>
  <c r="C15" i="2" a="1"/>
  <c r="C15" i="2" s="1"/>
  <c r="D15" i="2" s="1"/>
  <c r="G105" i="2" a="1"/>
  <c r="G105" i="2" s="1"/>
  <c r="H105" i="2" s="1"/>
  <c r="G97" i="2" a="1"/>
  <c r="G97" i="2" s="1"/>
  <c r="H97" i="2" s="1"/>
  <c r="G89" i="2" a="1"/>
  <c r="G89" i="2" s="1"/>
  <c r="H89" i="2" s="1"/>
  <c r="G81" i="2" a="1"/>
  <c r="G81" i="2" s="1"/>
  <c r="H81" i="2" s="1"/>
  <c r="G73" i="2" a="1"/>
  <c r="G73" i="2" s="1"/>
  <c r="H73" i="2" s="1"/>
  <c r="G65" i="2" a="1"/>
  <c r="G65" i="2" s="1"/>
  <c r="H65" i="2" s="1"/>
  <c r="G57" i="2" a="1"/>
  <c r="G57" i="2" s="1"/>
  <c r="H57" i="2" s="1"/>
  <c r="G49" i="2" a="1"/>
  <c r="G49" i="2" s="1"/>
  <c r="H49" i="2" s="1"/>
  <c r="G41" i="2" a="1"/>
  <c r="G41" i="2" s="1"/>
  <c r="H41" i="2" s="1"/>
  <c r="G33" i="2" a="1"/>
  <c r="G33" i="2" s="1"/>
  <c r="H33" i="2" s="1"/>
  <c r="G25" i="2" a="1"/>
  <c r="G25" i="2" s="1"/>
  <c r="H25" i="2" s="1"/>
  <c r="G17" i="2" a="1"/>
  <c r="G17" i="2" s="1"/>
  <c r="H17" i="2" s="1"/>
  <c r="G9" i="2" a="1"/>
  <c r="G9" i="2" s="1"/>
  <c r="H9" i="2" s="1"/>
  <c r="D95" i="6" a="1"/>
  <c r="D95" i="6" s="1"/>
  <c r="D87" i="6" a="1"/>
  <c r="D87" i="6" s="1"/>
  <c r="D79" i="6" a="1"/>
  <c r="D79" i="6" s="1"/>
  <c r="D71" i="6" a="1"/>
  <c r="D71" i="6" s="1"/>
  <c r="D63" i="6" a="1"/>
  <c r="D63" i="6" s="1"/>
  <c r="D55" i="6" a="1"/>
  <c r="D55" i="6" s="1"/>
  <c r="D47" i="6" a="1"/>
  <c r="D47" i="6" s="1"/>
  <c r="D39" i="6" a="1"/>
  <c r="D39" i="6" s="1"/>
  <c r="D31" i="6" a="1"/>
  <c r="D31" i="6" s="1"/>
  <c r="D23" i="6" a="1"/>
  <c r="D23" i="6" s="1"/>
  <c r="D15" i="6" a="1"/>
  <c r="D15" i="6" s="1"/>
  <c r="D7" i="6" a="1"/>
  <c r="D7" i="6" s="1"/>
  <c r="B75" i="2" a="1"/>
  <c r="B75" i="2" s="1"/>
  <c r="C101" i="2" a="1"/>
  <c r="C101" i="2" s="1"/>
  <c r="D101" i="2" s="1"/>
  <c r="C45" i="2" a="1"/>
  <c r="C45" i="2" s="1"/>
  <c r="D45" i="2" s="1"/>
  <c r="G88" i="2" a="1"/>
  <c r="G88" i="2" s="1"/>
  <c r="H88" i="2" s="1"/>
  <c r="G24" i="2" a="1"/>
  <c r="G24" i="2" s="1"/>
  <c r="H24" i="2" s="1"/>
  <c r="D62" i="6" a="1"/>
  <c r="D62" i="6" s="1"/>
  <c r="D46" i="6" a="1"/>
  <c r="D46" i="6" s="1"/>
  <c r="D30" i="6" a="1"/>
  <c r="D30" i="6" s="1"/>
  <c r="D14" i="6" a="1"/>
  <c r="D14" i="6" s="1"/>
  <c r="D6" i="6" a="1"/>
  <c r="D6" i="6" s="1"/>
  <c r="B8" i="2" a="1"/>
  <c r="B8" i="2" s="1"/>
  <c r="B98" i="2" a="1"/>
  <c r="B98" i="2" s="1"/>
  <c r="B90" i="2" a="1"/>
  <c r="B90" i="2" s="1"/>
  <c r="B82" i="2" a="1"/>
  <c r="B82" i="2" s="1"/>
  <c r="B74" i="2" a="1"/>
  <c r="B74" i="2" s="1"/>
  <c r="B66" i="2" a="1"/>
  <c r="B66" i="2" s="1"/>
  <c r="B58" i="2" a="1"/>
  <c r="B58" i="2" s="1"/>
  <c r="B50" i="2" a="1"/>
  <c r="B50" i="2" s="1"/>
  <c r="B42" i="2" a="1"/>
  <c r="B42" i="2" s="1"/>
  <c r="B26" i="2" a="1"/>
  <c r="B26" i="2" s="1"/>
  <c r="B18" i="2" a="1"/>
  <c r="B18" i="2" s="1"/>
  <c r="B10" i="2" a="1"/>
  <c r="B10" i="2" s="1"/>
  <c r="C100" i="2" a="1"/>
  <c r="C100" i="2" s="1"/>
  <c r="D100" i="2" s="1"/>
  <c r="C92" i="2" a="1"/>
  <c r="C92" i="2" s="1"/>
  <c r="D92" i="2" s="1"/>
  <c r="C84" i="2" a="1"/>
  <c r="C84" i="2" s="1"/>
  <c r="D84" i="2" s="1"/>
  <c r="C76" i="2" a="1"/>
  <c r="C76" i="2" s="1"/>
  <c r="D76" i="2" s="1"/>
  <c r="C68" i="2" a="1"/>
  <c r="C68" i="2" s="1"/>
  <c r="D68" i="2" s="1"/>
  <c r="C60" i="2" a="1"/>
  <c r="C60" i="2" s="1"/>
  <c r="D60" i="2" s="1"/>
  <c r="C52" i="2" a="1"/>
  <c r="C52" i="2" s="1"/>
  <c r="D52" i="2" s="1"/>
  <c r="C37" i="2" a="1"/>
  <c r="C37" i="2" s="1"/>
  <c r="D37" i="2" s="1"/>
  <c r="C29" i="2" a="1"/>
  <c r="C29" i="2" s="1"/>
  <c r="D29" i="2" s="1"/>
  <c r="C21" i="2" a="1"/>
  <c r="C21" i="2" s="1"/>
  <c r="D21" i="2" s="1"/>
  <c r="C13" i="2" a="1"/>
  <c r="C13" i="2" s="1"/>
  <c r="D13" i="2" s="1"/>
  <c r="G103" i="2" a="1"/>
  <c r="G103" i="2" s="1"/>
  <c r="H103" i="2" s="1"/>
  <c r="G95" i="2" a="1"/>
  <c r="G95" i="2" s="1"/>
  <c r="H95" i="2" s="1"/>
  <c r="G87" i="2" a="1"/>
  <c r="G87" i="2" s="1"/>
  <c r="H87" i="2" s="1"/>
  <c r="G79" i="2" a="1"/>
  <c r="G79" i="2" s="1"/>
  <c r="H79" i="2" s="1"/>
  <c r="G71" i="2" a="1"/>
  <c r="G71" i="2" s="1"/>
  <c r="H71" i="2" s="1"/>
  <c r="G63" i="2" a="1"/>
  <c r="G63" i="2" s="1"/>
  <c r="H63" i="2" s="1"/>
  <c r="G55" i="2" a="1"/>
  <c r="G55" i="2" s="1"/>
  <c r="H55" i="2" s="1"/>
  <c r="G47" i="2" a="1"/>
  <c r="G47" i="2" s="1"/>
  <c r="H47" i="2" s="1"/>
  <c r="G39" i="2" a="1"/>
  <c r="G39" i="2" s="1"/>
  <c r="H39" i="2" s="1"/>
  <c r="G31" i="2" a="1"/>
  <c r="G31" i="2" s="1"/>
  <c r="H31" i="2" s="1"/>
  <c r="G23" i="2" a="1"/>
  <c r="G23" i="2" s="1"/>
  <c r="H23" i="2" s="1"/>
  <c r="G15" i="2" a="1"/>
  <c r="G15" i="2" s="1"/>
  <c r="H15" i="2" s="1"/>
  <c r="D93" i="6" a="1"/>
  <c r="D93" i="6" s="1"/>
  <c r="D85" i="6" a="1"/>
  <c r="D85" i="6" s="1"/>
  <c r="D77" i="6" a="1"/>
  <c r="D77" i="6" s="1"/>
  <c r="D69" i="6" a="1"/>
  <c r="D69" i="6" s="1"/>
  <c r="D61" i="6" a="1"/>
  <c r="D61" i="6" s="1"/>
  <c r="D53" i="6" a="1"/>
  <c r="D53" i="6" s="1"/>
  <c r="D45" i="6" a="1"/>
  <c r="D45" i="6" s="1"/>
  <c r="D37" i="6" a="1"/>
  <c r="D37" i="6" s="1"/>
  <c r="D29" i="6" a="1"/>
  <c r="D29" i="6" s="1"/>
  <c r="D21" i="6" a="1"/>
  <c r="D21" i="6" s="1"/>
  <c r="D13" i="6" a="1"/>
  <c r="D13" i="6" s="1"/>
  <c r="D5" i="6" a="1"/>
  <c r="D5" i="6" s="1"/>
  <c r="B99" i="2" a="1"/>
  <c r="B99" i="2" s="1"/>
  <c r="B43" i="2" a="1"/>
  <c r="B43" i="2" s="1"/>
  <c r="C85" i="2" a="1"/>
  <c r="C85" i="2" s="1"/>
  <c r="D85" i="2" s="1"/>
  <c r="C22" i="2" a="1"/>
  <c r="C22" i="2" s="1"/>
  <c r="D22" i="2" s="1"/>
  <c r="G64" i="2" a="1"/>
  <c r="G64" i="2" s="1"/>
  <c r="H64" i="2" s="1"/>
  <c r="D94" i="6" a="1"/>
  <c r="D94" i="6" s="1"/>
  <c r="D54" i="6" a="1"/>
  <c r="D54" i="6" s="1"/>
  <c r="D38" i="6" a="1"/>
  <c r="D38" i="6" s="1"/>
  <c r="D22" i="6" a="1"/>
  <c r="D22" i="6" s="1"/>
  <c r="B105" i="2" a="1"/>
  <c r="B105" i="2" s="1"/>
  <c r="B97" i="2" a="1"/>
  <c r="B97" i="2" s="1"/>
  <c r="B89" i="2" a="1"/>
  <c r="B89" i="2" s="1"/>
  <c r="B81" i="2" a="1"/>
  <c r="B81" i="2" s="1"/>
  <c r="B73" i="2" a="1"/>
  <c r="B73" i="2" s="1"/>
  <c r="B65" i="2" a="1"/>
  <c r="B65" i="2" s="1"/>
  <c r="B57" i="2" a="1"/>
  <c r="B57" i="2" s="1"/>
  <c r="B49" i="2" a="1"/>
  <c r="B49" i="2" s="1"/>
  <c r="B41" i="2" a="1"/>
  <c r="B41" i="2" s="1"/>
  <c r="B25" i="2" a="1"/>
  <c r="B25" i="2" s="1"/>
  <c r="B17" i="2" a="1"/>
  <c r="B17" i="2" s="1"/>
  <c r="B9" i="2" a="1"/>
  <c r="B9" i="2" s="1"/>
  <c r="C99" i="2" a="1"/>
  <c r="C99" i="2" s="1"/>
  <c r="D99" i="2" s="1"/>
  <c r="C91" i="2" a="1"/>
  <c r="C91" i="2" s="1"/>
  <c r="D91" i="2" s="1"/>
  <c r="C83" i="2" a="1"/>
  <c r="C83" i="2" s="1"/>
  <c r="D83" i="2" s="1"/>
  <c r="C75" i="2" a="1"/>
  <c r="C75" i="2" s="1"/>
  <c r="D75" i="2" s="1"/>
  <c r="C67" i="2" a="1"/>
  <c r="C67" i="2" s="1"/>
  <c r="D67" i="2" s="1"/>
  <c r="C59" i="2" a="1"/>
  <c r="C59" i="2" s="1"/>
  <c r="D59" i="2" s="1"/>
  <c r="C51" i="2" a="1"/>
  <c r="C51" i="2" s="1"/>
  <c r="D51" i="2" s="1"/>
  <c r="C44" i="2" a="1"/>
  <c r="C44" i="2" s="1"/>
  <c r="D44" i="2" s="1"/>
  <c r="C36" i="2" a="1"/>
  <c r="C36" i="2" s="1"/>
  <c r="D36" i="2" s="1"/>
  <c r="C28" i="2" a="1"/>
  <c r="C28" i="2" s="1"/>
  <c r="D28" i="2" s="1"/>
  <c r="C20" i="2" a="1"/>
  <c r="C20" i="2" s="1"/>
  <c r="D20" i="2" s="1"/>
  <c r="C12" i="2" a="1"/>
  <c r="C12" i="2" s="1"/>
  <c r="D12" i="2" s="1"/>
  <c r="G102" i="2" a="1"/>
  <c r="G102" i="2" s="1"/>
  <c r="H102" i="2" s="1"/>
  <c r="G94" i="2" a="1"/>
  <c r="G94" i="2" s="1"/>
  <c r="H94" i="2" s="1"/>
  <c r="G86" i="2" a="1"/>
  <c r="G86" i="2" s="1"/>
  <c r="H86" i="2" s="1"/>
  <c r="G78" i="2" a="1"/>
  <c r="G78" i="2" s="1"/>
  <c r="H78" i="2" s="1"/>
  <c r="G70" i="2" a="1"/>
  <c r="G70" i="2" s="1"/>
  <c r="H70" i="2" s="1"/>
  <c r="G62" i="2" a="1"/>
  <c r="G62" i="2" s="1"/>
  <c r="H62" i="2" s="1"/>
  <c r="G54" i="2" a="1"/>
  <c r="G54" i="2" s="1"/>
  <c r="H54" i="2" s="1"/>
  <c r="G46" i="2" a="1"/>
  <c r="G46" i="2" s="1"/>
  <c r="H46" i="2" s="1"/>
  <c r="G38" i="2" a="1"/>
  <c r="G38" i="2" s="1"/>
  <c r="H38" i="2" s="1"/>
  <c r="G30" i="2" a="1"/>
  <c r="G30" i="2" s="1"/>
  <c r="H30" i="2" s="1"/>
  <c r="G22" i="2" a="1"/>
  <c r="G22" i="2" s="1"/>
  <c r="H22" i="2" s="1"/>
  <c r="G14" i="2" a="1"/>
  <c r="G14" i="2" s="1"/>
  <c r="H14" i="2" s="1"/>
  <c r="D92" i="6" a="1"/>
  <c r="D92" i="6" s="1"/>
  <c r="D84" i="6" a="1"/>
  <c r="D84" i="6" s="1"/>
  <c r="D76" i="6" a="1"/>
  <c r="D76" i="6" s="1"/>
  <c r="D68" i="6" a="1"/>
  <c r="D68" i="6" s="1"/>
  <c r="D60" i="6" a="1"/>
  <c r="D60" i="6" s="1"/>
  <c r="D52" i="6" a="1"/>
  <c r="D52" i="6" s="1"/>
  <c r="D44" i="6" a="1"/>
  <c r="D44" i="6" s="1"/>
  <c r="D36" i="6" a="1"/>
  <c r="D36" i="6" s="1"/>
  <c r="D28" i="6" a="1"/>
  <c r="D28" i="6" s="1"/>
  <c r="D20" i="6" a="1"/>
  <c r="D20" i="6" s="1"/>
  <c r="D12" i="6" a="1"/>
  <c r="D12" i="6" s="1"/>
  <c r="D4" i="6" a="1"/>
  <c r="D4" i="6" s="1"/>
  <c r="B67" i="2" a="1"/>
  <c r="B67" i="2" s="1"/>
  <c r="B11" i="2" a="1"/>
  <c r="B11" i="2" s="1"/>
  <c r="C53" i="2" a="1"/>
  <c r="C53" i="2" s="1"/>
  <c r="D53" i="2" s="1"/>
  <c r="G96" i="2" a="1"/>
  <c r="G96" i="2" s="1"/>
  <c r="H96" i="2" s="1"/>
  <c r="G32" i="2" a="1"/>
  <c r="G32" i="2" s="1"/>
  <c r="H32" i="2" s="1"/>
  <c r="B104" i="2" a="1"/>
  <c r="B104" i="2" s="1"/>
  <c r="B96" i="2" a="1"/>
  <c r="B96" i="2" s="1"/>
  <c r="B88" i="2" a="1"/>
  <c r="B88" i="2" s="1"/>
  <c r="B80" i="2" a="1"/>
  <c r="B80" i="2" s="1"/>
  <c r="B72" i="2" a="1"/>
  <c r="B72" i="2" s="1"/>
  <c r="B64" i="2" a="1"/>
  <c r="B64" i="2" s="1"/>
  <c r="B56" i="2" a="1"/>
  <c r="B56" i="2" s="1"/>
  <c r="B48" i="2" a="1"/>
  <c r="B48" i="2" s="1"/>
  <c r="B40" i="2" a="1"/>
  <c r="B40" i="2" s="1"/>
  <c r="B24" i="2" a="1"/>
  <c r="B24" i="2" s="1"/>
  <c r="B16" i="2" a="1"/>
  <c r="B16" i="2" s="1"/>
  <c r="C8" i="2" a="1"/>
  <c r="C8" i="2" s="1"/>
  <c r="D8" i="2" s="1"/>
  <c r="C98" i="2" a="1"/>
  <c r="C98" i="2" s="1"/>
  <c r="D98" i="2" s="1"/>
  <c r="C90" i="2" a="1"/>
  <c r="C90" i="2" s="1"/>
  <c r="D90" i="2" s="1"/>
  <c r="C82" i="2" a="1"/>
  <c r="C82" i="2" s="1"/>
  <c r="D82" i="2" s="1"/>
  <c r="C74" i="2" a="1"/>
  <c r="C74" i="2" s="1"/>
  <c r="D74" i="2" s="1"/>
  <c r="C66" i="2" a="1"/>
  <c r="C66" i="2" s="1"/>
  <c r="D66" i="2" s="1"/>
  <c r="C58" i="2" a="1"/>
  <c r="C58" i="2" s="1"/>
  <c r="D58" i="2" s="1"/>
  <c r="C50" i="2" a="1"/>
  <c r="C50" i="2" s="1"/>
  <c r="D50" i="2" s="1"/>
  <c r="C43" i="2" a="1"/>
  <c r="C43" i="2" s="1"/>
  <c r="D43" i="2" s="1"/>
  <c r="C35" i="2" a="1"/>
  <c r="C35" i="2" s="1"/>
  <c r="D35" i="2" s="1"/>
  <c r="C27" i="2" a="1"/>
  <c r="C27" i="2" s="1"/>
  <c r="D27" i="2" s="1"/>
  <c r="C19" i="2" a="1"/>
  <c r="C19" i="2" s="1"/>
  <c r="D19" i="2" s="1"/>
  <c r="C11" i="2" a="1"/>
  <c r="C11" i="2" s="1"/>
  <c r="D11" i="2" s="1"/>
  <c r="G101" i="2" a="1"/>
  <c r="G101" i="2" s="1"/>
  <c r="H101" i="2" s="1"/>
  <c r="G93" i="2" a="1"/>
  <c r="G93" i="2" s="1"/>
  <c r="H93" i="2" s="1"/>
  <c r="G85" i="2" a="1"/>
  <c r="G85" i="2" s="1"/>
  <c r="H85" i="2" s="1"/>
  <c r="G77" i="2" a="1"/>
  <c r="G77" i="2" s="1"/>
  <c r="H77" i="2" s="1"/>
  <c r="G69" i="2" a="1"/>
  <c r="G69" i="2" s="1"/>
  <c r="H69" i="2" s="1"/>
  <c r="G61" i="2" a="1"/>
  <c r="G61" i="2" s="1"/>
  <c r="H61" i="2" s="1"/>
  <c r="G53" i="2" a="1"/>
  <c r="G53" i="2" s="1"/>
  <c r="H53" i="2" s="1"/>
  <c r="G45" i="2" a="1"/>
  <c r="G45" i="2" s="1"/>
  <c r="H45" i="2" s="1"/>
  <c r="G37" i="2" a="1"/>
  <c r="G37" i="2" s="1"/>
  <c r="H37" i="2" s="1"/>
  <c r="G29" i="2" a="1"/>
  <c r="G29" i="2" s="1"/>
  <c r="H29" i="2" s="1"/>
  <c r="G21" i="2" a="1"/>
  <c r="G21" i="2" s="1"/>
  <c r="H21" i="2" s="1"/>
  <c r="G13" i="2" a="1"/>
  <c r="G13" i="2" s="1"/>
  <c r="H13" i="2" s="1"/>
  <c r="D91" i="6" a="1"/>
  <c r="D91" i="6" s="1"/>
  <c r="D83" i="6" a="1"/>
  <c r="D83" i="6" s="1"/>
  <c r="D75" i="6" a="1"/>
  <c r="D75" i="6" s="1"/>
  <c r="D67" i="6" a="1"/>
  <c r="D67" i="6" s="1"/>
  <c r="D59" i="6" a="1"/>
  <c r="D59" i="6" s="1"/>
  <c r="D51" i="6" a="1"/>
  <c r="D51" i="6" s="1"/>
  <c r="D43" i="6" a="1"/>
  <c r="D43" i="6" s="1"/>
  <c r="D35" i="6" a="1"/>
  <c r="D35" i="6" s="1"/>
  <c r="D27" i="6" a="1"/>
  <c r="D27" i="6" s="1"/>
  <c r="D19" i="6" a="1"/>
  <c r="D19" i="6" s="1"/>
  <c r="D11" i="6" a="1"/>
  <c r="D11" i="6" s="1"/>
  <c r="W780" i="5"/>
  <c r="W779" i="5"/>
  <c r="W778" i="5"/>
  <c r="W777" i="5"/>
  <c r="W776" i="5"/>
  <c r="W775" i="5"/>
  <c r="W774" i="5"/>
  <c r="W773" i="5"/>
  <c r="W772" i="5"/>
  <c r="W771" i="5"/>
  <c r="W770" i="5"/>
  <c r="W769" i="5"/>
  <c r="W768" i="5"/>
  <c r="W767" i="5"/>
  <c r="W766" i="5"/>
  <c r="W765" i="5"/>
  <c r="W764" i="5"/>
  <c r="W763" i="5"/>
  <c r="W762" i="5"/>
  <c r="W761" i="5"/>
  <c r="W760" i="5"/>
  <c r="W759" i="5"/>
  <c r="W758" i="5"/>
  <c r="W757" i="5"/>
  <c r="W756" i="5"/>
  <c r="W755" i="5"/>
  <c r="W754" i="5"/>
  <c r="W753" i="5"/>
  <c r="W752" i="5"/>
  <c r="W751" i="5"/>
  <c r="W750" i="5"/>
  <c r="W749" i="5"/>
  <c r="W748" i="5"/>
  <c r="W747" i="5"/>
  <c r="W746" i="5"/>
  <c r="W745" i="5"/>
  <c r="W744" i="5"/>
  <c r="W743" i="5"/>
  <c r="W742" i="5"/>
  <c r="W741" i="5"/>
  <c r="W740" i="5"/>
  <c r="W739" i="5"/>
  <c r="W738" i="5"/>
  <c r="W737" i="5"/>
  <c r="W736" i="5"/>
  <c r="W735" i="5"/>
  <c r="W734" i="5"/>
  <c r="W733" i="5"/>
  <c r="W732" i="5"/>
  <c r="W731" i="5"/>
  <c r="W730" i="5"/>
  <c r="W729" i="5"/>
  <c r="W728" i="5"/>
  <c r="W727" i="5"/>
  <c r="W726" i="5"/>
  <c r="W725" i="5"/>
  <c r="W724" i="5"/>
  <c r="W723" i="5"/>
  <c r="W722" i="5"/>
  <c r="W721" i="5"/>
  <c r="W720" i="5"/>
  <c r="W719" i="5"/>
  <c r="W718" i="5"/>
  <c r="W717" i="5"/>
  <c r="W716" i="5"/>
  <c r="W715" i="5"/>
  <c r="W714" i="5"/>
  <c r="W713" i="5"/>
  <c r="W712" i="5"/>
  <c r="W711" i="5"/>
  <c r="W710" i="5"/>
  <c r="W709" i="5"/>
  <c r="W708" i="5"/>
  <c r="W707" i="5"/>
  <c r="W706" i="5"/>
  <c r="W705" i="5"/>
  <c r="W704" i="5"/>
  <c r="W703" i="5"/>
  <c r="W702" i="5"/>
  <c r="W701" i="5"/>
  <c r="W700" i="5"/>
  <c r="W699" i="5"/>
  <c r="W698" i="5"/>
  <c r="W697" i="5"/>
  <c r="W696" i="5"/>
  <c r="W695" i="5"/>
  <c r="W694" i="5"/>
  <c r="W693" i="5"/>
  <c r="W692" i="5"/>
  <c r="W691" i="5"/>
  <c r="W690" i="5"/>
  <c r="W689" i="5"/>
  <c r="W688" i="5"/>
  <c r="W687" i="5"/>
  <c r="W686" i="5"/>
  <c r="W685" i="5"/>
  <c r="W684" i="5"/>
  <c r="W683" i="5"/>
  <c r="W682" i="5"/>
  <c r="W681" i="5"/>
  <c r="W680" i="5"/>
  <c r="W679" i="5"/>
  <c r="W678" i="5"/>
  <c r="W677" i="5"/>
  <c r="W676" i="5"/>
  <c r="W675" i="5"/>
  <c r="W674" i="5"/>
  <c r="W673" i="5"/>
  <c r="W672" i="5"/>
  <c r="W671" i="5"/>
  <c r="W670" i="5"/>
  <c r="W669" i="5"/>
  <c r="W668" i="5"/>
  <c r="W667" i="5"/>
  <c r="W666" i="5"/>
  <c r="W665" i="5"/>
  <c r="W664" i="5"/>
  <c r="W663" i="5"/>
  <c r="W662" i="5"/>
  <c r="W661" i="5"/>
  <c r="W660" i="5"/>
  <c r="W659" i="5"/>
  <c r="W658" i="5"/>
  <c r="W657" i="5"/>
  <c r="W656" i="5"/>
  <c r="W655" i="5"/>
  <c r="W654" i="5"/>
  <c r="W653" i="5"/>
  <c r="W652" i="5"/>
  <c r="W651" i="5"/>
  <c r="W650" i="5"/>
  <c r="W649" i="5"/>
  <c r="W648" i="5"/>
  <c r="W647" i="5"/>
  <c r="W646" i="5"/>
  <c r="W645" i="5"/>
  <c r="W644" i="5"/>
  <c r="W643" i="5"/>
  <c r="W642" i="5"/>
  <c r="W641" i="5"/>
  <c r="W640" i="5"/>
  <c r="W639" i="5"/>
  <c r="W638" i="5"/>
  <c r="W637" i="5"/>
  <c r="W636" i="5"/>
  <c r="W635" i="5"/>
  <c r="W634" i="5"/>
  <c r="W633" i="5"/>
  <c r="W632" i="5"/>
  <c r="W631" i="5"/>
  <c r="W630" i="5"/>
  <c r="W629" i="5"/>
  <c r="W628" i="5"/>
  <c r="W627" i="5"/>
  <c r="W626" i="5"/>
  <c r="W625" i="5"/>
  <c r="W624" i="5"/>
  <c r="W623" i="5"/>
  <c r="W622" i="5"/>
  <c r="W621" i="5"/>
  <c r="W620" i="5"/>
  <c r="W619" i="5"/>
  <c r="W618" i="5"/>
  <c r="W617" i="5"/>
  <c r="W616" i="5"/>
  <c r="W615" i="5"/>
  <c r="W614" i="5"/>
  <c r="W613" i="5"/>
  <c r="W612" i="5"/>
  <c r="W611" i="5"/>
  <c r="W610" i="5"/>
  <c r="W609" i="5"/>
  <c r="W608" i="5"/>
  <c r="W607" i="5"/>
  <c r="W606" i="5"/>
  <c r="W605" i="5"/>
  <c r="W604" i="5"/>
  <c r="W603" i="5"/>
  <c r="W602" i="5"/>
  <c r="W601" i="5"/>
  <c r="W600" i="5"/>
  <c r="W599" i="5"/>
  <c r="W598" i="5"/>
  <c r="W597" i="5"/>
  <c r="W596" i="5"/>
  <c r="W595" i="5"/>
  <c r="W594" i="5"/>
  <c r="W593" i="5"/>
  <c r="W592" i="5"/>
  <c r="W591" i="5"/>
  <c r="W590" i="5"/>
  <c r="W589" i="5"/>
  <c r="W588" i="5"/>
  <c r="W587" i="5"/>
  <c r="W586" i="5"/>
  <c r="W585" i="5"/>
  <c r="W584" i="5"/>
  <c r="W583" i="5"/>
  <c r="W582" i="5"/>
  <c r="W581" i="5"/>
  <c r="W580" i="5"/>
  <c r="W579" i="5"/>
  <c r="W578" i="5"/>
  <c r="W577" i="5"/>
  <c r="W576" i="5"/>
  <c r="W575" i="5"/>
  <c r="W574" i="5"/>
  <c r="W573" i="5"/>
  <c r="W572" i="5"/>
  <c r="W571" i="5"/>
  <c r="W570" i="5"/>
  <c r="W569" i="5"/>
  <c r="W568" i="5"/>
  <c r="W567" i="5"/>
  <c r="W566" i="5"/>
  <c r="W565" i="5"/>
  <c r="F26" i="6" l="1"/>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W2" i="5"/>
  <c r="W3" i="5"/>
  <c r="W4" i="5"/>
  <c r="W5" i="5"/>
  <c r="W6" i="5"/>
  <c r="W7" i="5"/>
  <c r="W8" i="5"/>
  <c r="W9" i="5"/>
  <c r="W10" i="5"/>
  <c r="W11" i="5"/>
  <c r="W12" i="5"/>
  <c r="W13" i="5"/>
  <c r="W948" i="5"/>
  <c r="W947" i="5"/>
  <c r="W946" i="5"/>
  <c r="W945" i="5"/>
  <c r="W920" i="5"/>
  <c r="W919" i="5"/>
  <c r="W918" i="5"/>
  <c r="W917" i="5"/>
  <c r="W892" i="5"/>
  <c r="W891" i="5"/>
  <c r="W890" i="5"/>
  <c r="W889" i="5"/>
  <c r="W864" i="5"/>
  <c r="B35" i="2" s="1" a="1"/>
  <c r="B35" i="2" s="1"/>
  <c r="W863" i="5"/>
  <c r="B34" i="2" s="1" a="1"/>
  <c r="B34" i="2" s="1"/>
  <c r="W862" i="5"/>
  <c r="B33" i="2" s="1" a="1"/>
  <c r="B33" i="2" s="1"/>
  <c r="W861" i="5"/>
  <c r="B32" i="2" s="1" a="1"/>
  <c r="B32" i="2" s="1"/>
  <c r="W836" i="5"/>
  <c r="W835" i="5"/>
  <c r="W834" i="5"/>
  <c r="W833" i="5"/>
  <c r="W808" i="5"/>
  <c r="W807" i="5"/>
  <c r="W806" i="5"/>
  <c r="W805" i="5"/>
  <c r="W804" i="5"/>
  <c r="W803" i="5"/>
  <c r="W802" i="5"/>
  <c r="W801" i="5"/>
  <c r="W800" i="5"/>
  <c r="W799" i="5"/>
  <c r="W798" i="5"/>
  <c r="W797" i="5"/>
  <c r="W796" i="5"/>
  <c r="W795" i="5"/>
  <c r="W794" i="5"/>
  <c r="W793" i="5"/>
  <c r="W792" i="5"/>
  <c r="W791" i="5"/>
  <c r="W790" i="5"/>
  <c r="W789" i="5"/>
  <c r="W788" i="5"/>
  <c r="W787" i="5"/>
  <c r="W786" i="5"/>
  <c r="W785" i="5"/>
  <c r="W784" i="5"/>
  <c r="W14" i="5" l="1"/>
  <c r="W15" i="5"/>
  <c r="W16" i="5"/>
  <c r="W17" i="5"/>
  <c r="W18" i="5"/>
  <c r="W19" i="5"/>
  <c r="W20" i="5"/>
  <c r="W21" i="5"/>
  <c r="W22" i="5"/>
  <c r="W23" i="5"/>
  <c r="W24" i="5"/>
  <c r="W25" i="5"/>
  <c r="W26" i="5"/>
  <c r="W27" i="5"/>
  <c r="W28" i="5"/>
  <c r="W29" i="5"/>
  <c r="W30" i="5"/>
  <c r="W31" i="5"/>
  <c r="W32" i="5"/>
  <c r="W33" i="5"/>
  <c r="W34" i="5"/>
  <c r="W35" i="5"/>
  <c r="W36" i="5"/>
  <c r="W37" i="5"/>
  <c r="W38" i="5"/>
  <c r="W39" i="5"/>
  <c r="W40" i="5"/>
  <c r="W41" i="5"/>
  <c r="W42" i="5"/>
  <c r="W43" i="5"/>
  <c r="W44" i="5"/>
  <c r="W45" i="5"/>
  <c r="W46" i="5"/>
  <c r="W47" i="5"/>
  <c r="W48" i="5"/>
  <c r="W49" i="5"/>
  <c r="W50" i="5"/>
  <c r="W51" i="5"/>
  <c r="W52" i="5"/>
  <c r="W53" i="5"/>
  <c r="W54" i="5"/>
  <c r="W55" i="5"/>
  <c r="W56" i="5"/>
  <c r="W57" i="5"/>
  <c r="W58" i="5"/>
  <c r="W59" i="5"/>
  <c r="W60" i="5"/>
  <c r="W61" i="5"/>
  <c r="W62" i="5"/>
  <c r="W63" i="5"/>
  <c r="W64" i="5"/>
  <c r="W65" i="5"/>
  <c r="W66" i="5"/>
  <c r="W67" i="5"/>
  <c r="W68" i="5"/>
  <c r="W69" i="5"/>
  <c r="W70" i="5"/>
  <c r="W71" i="5"/>
  <c r="W72" i="5"/>
  <c r="W73" i="5"/>
  <c r="W74" i="5"/>
  <c r="W75" i="5"/>
  <c r="W76" i="5"/>
  <c r="W77" i="5"/>
  <c r="W78" i="5"/>
  <c r="W79" i="5"/>
  <c r="W80" i="5"/>
  <c r="W81" i="5"/>
  <c r="W82" i="5"/>
  <c r="W83" i="5"/>
  <c r="W84" i="5"/>
  <c r="W85" i="5"/>
  <c r="W86" i="5"/>
  <c r="W87" i="5"/>
  <c r="W88" i="5"/>
  <c r="W89" i="5"/>
  <c r="W90" i="5"/>
  <c r="W91" i="5"/>
  <c r="W92" i="5"/>
  <c r="W93" i="5"/>
  <c r="W94" i="5"/>
  <c r="W95" i="5"/>
  <c r="W96" i="5"/>
  <c r="W97" i="5"/>
  <c r="W98" i="5"/>
  <c r="W99" i="5"/>
  <c r="W100" i="5"/>
  <c r="W101" i="5"/>
  <c r="W102" i="5"/>
  <c r="W103" i="5"/>
  <c r="W104" i="5"/>
  <c r="W105" i="5"/>
  <c r="W106" i="5"/>
  <c r="W107" i="5"/>
  <c r="W108" i="5"/>
  <c r="W109" i="5"/>
  <c r="W110" i="5"/>
  <c r="W111" i="5"/>
  <c r="W112" i="5"/>
  <c r="W113" i="5"/>
  <c r="W114" i="5"/>
  <c r="W115" i="5"/>
  <c r="W116" i="5"/>
  <c r="W117" i="5"/>
  <c r="W118" i="5"/>
  <c r="W119" i="5"/>
  <c r="W120" i="5"/>
  <c r="W121" i="5"/>
  <c r="W122" i="5"/>
  <c r="W123" i="5"/>
  <c r="W124" i="5"/>
  <c r="W125" i="5"/>
  <c r="W126" i="5"/>
  <c r="W127" i="5"/>
  <c r="W128" i="5"/>
  <c r="W129" i="5"/>
  <c r="W130" i="5"/>
  <c r="W131" i="5"/>
  <c r="W132" i="5"/>
  <c r="W133" i="5"/>
  <c r="W134" i="5"/>
  <c r="W135" i="5"/>
  <c r="W136" i="5"/>
  <c r="W137" i="5"/>
  <c r="W138" i="5"/>
  <c r="W139" i="5"/>
  <c r="W140" i="5"/>
  <c r="W141" i="5"/>
  <c r="W142" i="5"/>
  <c r="W143" i="5"/>
  <c r="W144" i="5"/>
  <c r="W145" i="5"/>
  <c r="W146" i="5"/>
  <c r="W147" i="5"/>
  <c r="W148" i="5"/>
  <c r="W149" i="5"/>
  <c r="W150" i="5"/>
  <c r="W151" i="5"/>
  <c r="W152" i="5"/>
  <c r="W153" i="5"/>
  <c r="W154" i="5"/>
  <c r="W155" i="5"/>
  <c r="W156" i="5"/>
  <c r="W157" i="5"/>
  <c r="W158" i="5"/>
  <c r="W159" i="5"/>
  <c r="W160" i="5"/>
  <c r="W161" i="5"/>
  <c r="W162" i="5"/>
  <c r="W163" i="5"/>
  <c r="W164" i="5"/>
  <c r="W165" i="5"/>
  <c r="W166" i="5"/>
  <c r="W167" i="5"/>
  <c r="W168" i="5"/>
  <c r="W169" i="5"/>
  <c r="W170" i="5"/>
  <c r="W171" i="5"/>
  <c r="W172" i="5"/>
  <c r="W173" i="5"/>
  <c r="W174" i="5"/>
  <c r="W175" i="5"/>
  <c r="W176" i="5"/>
  <c r="W177" i="5"/>
  <c r="W178" i="5"/>
  <c r="W179" i="5"/>
  <c r="W180" i="5"/>
  <c r="W181" i="5"/>
  <c r="W182" i="5"/>
  <c r="W183" i="5"/>
  <c r="W184" i="5"/>
  <c r="W185" i="5"/>
  <c r="W186" i="5"/>
  <c r="W187" i="5"/>
  <c r="W188" i="5"/>
  <c r="W189" i="5"/>
  <c r="W190" i="5"/>
  <c r="W191" i="5"/>
  <c r="W192" i="5"/>
  <c r="W193" i="5"/>
  <c r="W194" i="5"/>
  <c r="W195" i="5"/>
  <c r="W196" i="5"/>
  <c r="W197" i="5"/>
  <c r="W198" i="5"/>
  <c r="W199" i="5"/>
  <c r="W200" i="5"/>
  <c r="W201" i="5"/>
  <c r="W202" i="5"/>
  <c r="W203" i="5"/>
  <c r="W204" i="5"/>
  <c r="W205" i="5"/>
  <c r="W206" i="5"/>
  <c r="W207" i="5"/>
  <c r="W208" i="5"/>
  <c r="W209" i="5"/>
  <c r="W210" i="5"/>
  <c r="W211" i="5"/>
  <c r="W212" i="5"/>
  <c r="W213" i="5"/>
  <c r="W214" i="5"/>
  <c r="W215" i="5"/>
  <c r="W216" i="5"/>
  <c r="W217" i="5"/>
  <c r="W218" i="5"/>
  <c r="W219" i="5"/>
  <c r="W220" i="5"/>
  <c r="W221" i="5"/>
  <c r="W222" i="5"/>
  <c r="W223" i="5"/>
  <c r="W224" i="5"/>
  <c r="W225" i="5"/>
  <c r="W226" i="5"/>
  <c r="W227" i="5"/>
  <c r="W228" i="5"/>
  <c r="W229" i="5"/>
  <c r="W230" i="5"/>
  <c r="W231" i="5"/>
  <c r="W232" i="5"/>
  <c r="W233" i="5"/>
  <c r="W234" i="5"/>
  <c r="W235" i="5"/>
  <c r="W236" i="5"/>
  <c r="W237" i="5"/>
  <c r="W238" i="5"/>
  <c r="W239" i="5"/>
  <c r="W240" i="5"/>
  <c r="W241" i="5"/>
  <c r="W242" i="5"/>
  <c r="W243" i="5"/>
  <c r="W244" i="5"/>
  <c r="W245" i="5"/>
  <c r="W246" i="5"/>
  <c r="W247" i="5"/>
  <c r="W248" i="5"/>
  <c r="W249" i="5"/>
  <c r="W250" i="5"/>
  <c r="W251" i="5"/>
  <c r="W252" i="5"/>
  <c r="W253" i="5"/>
  <c r="W254" i="5"/>
  <c r="W255" i="5"/>
  <c r="W256" i="5"/>
  <c r="W257" i="5"/>
  <c r="W258" i="5"/>
  <c r="W259" i="5"/>
  <c r="W260" i="5"/>
  <c r="W261" i="5"/>
  <c r="W262" i="5"/>
  <c r="W263" i="5"/>
  <c r="W264" i="5"/>
  <c r="W265" i="5"/>
  <c r="W266" i="5"/>
  <c r="W267" i="5"/>
  <c r="W268" i="5"/>
  <c r="W269" i="5"/>
  <c r="W270" i="5"/>
  <c r="W271" i="5"/>
  <c r="W272" i="5"/>
  <c r="W273" i="5"/>
  <c r="W274" i="5"/>
  <c r="W275" i="5"/>
  <c r="W276" i="5"/>
  <c r="W277" i="5"/>
  <c r="W278" i="5"/>
  <c r="W279" i="5"/>
  <c r="W280" i="5"/>
  <c r="W281" i="5"/>
  <c r="W282" i="5"/>
  <c r="W283" i="5"/>
  <c r="W284" i="5"/>
  <c r="W285" i="5"/>
  <c r="W286" i="5"/>
  <c r="W287" i="5"/>
  <c r="W288" i="5"/>
  <c r="W289" i="5"/>
  <c r="W290" i="5"/>
  <c r="W291" i="5"/>
  <c r="W292" i="5"/>
  <c r="W293" i="5"/>
  <c r="W294" i="5"/>
  <c r="W295" i="5"/>
  <c r="W296" i="5"/>
  <c r="W297" i="5"/>
  <c r="W298" i="5"/>
  <c r="W299" i="5"/>
  <c r="W300" i="5"/>
  <c r="W301" i="5"/>
  <c r="W302" i="5"/>
  <c r="W303" i="5"/>
  <c r="W304" i="5"/>
  <c r="W305" i="5"/>
  <c r="W306" i="5"/>
  <c r="W307" i="5"/>
  <c r="W308" i="5"/>
  <c r="W309" i="5"/>
  <c r="W310" i="5"/>
  <c r="W311" i="5"/>
  <c r="W312" i="5"/>
  <c r="W313" i="5"/>
  <c r="W314" i="5"/>
  <c r="W315" i="5"/>
  <c r="W316" i="5"/>
  <c r="W317" i="5"/>
  <c r="W318" i="5"/>
  <c r="W319" i="5"/>
  <c r="W320" i="5"/>
  <c r="W321" i="5"/>
  <c r="W322" i="5"/>
  <c r="W323" i="5"/>
  <c r="W324" i="5"/>
  <c r="W325" i="5"/>
  <c r="W326" i="5"/>
  <c r="W327" i="5"/>
  <c r="W328" i="5"/>
  <c r="W329" i="5"/>
  <c r="W330" i="5"/>
  <c r="W331" i="5"/>
  <c r="W332" i="5"/>
  <c r="W333" i="5"/>
  <c r="W334" i="5"/>
  <c r="W335" i="5"/>
  <c r="W336" i="5"/>
  <c r="W337" i="5"/>
  <c r="W338" i="5"/>
  <c r="W339" i="5"/>
  <c r="W340" i="5"/>
  <c r="W341" i="5"/>
  <c r="W342" i="5"/>
  <c r="W343" i="5"/>
  <c r="W344" i="5"/>
  <c r="W345" i="5"/>
  <c r="W346" i="5"/>
  <c r="W347" i="5"/>
  <c r="W348" i="5"/>
  <c r="W349" i="5"/>
  <c r="W350" i="5"/>
  <c r="W351" i="5"/>
  <c r="W352" i="5"/>
  <c r="W353" i="5"/>
  <c r="W354" i="5"/>
  <c r="W355" i="5"/>
  <c r="W356" i="5"/>
  <c r="W357" i="5"/>
  <c r="W358" i="5"/>
  <c r="W359" i="5"/>
  <c r="W360" i="5"/>
  <c r="W361" i="5"/>
  <c r="W362" i="5"/>
  <c r="W363" i="5"/>
  <c r="W364" i="5"/>
  <c r="W365" i="5"/>
  <c r="W366" i="5"/>
  <c r="W367" i="5"/>
  <c r="W368" i="5"/>
  <c r="W369" i="5"/>
  <c r="W370" i="5"/>
  <c r="W371" i="5"/>
  <c r="W372" i="5"/>
  <c r="W373" i="5"/>
  <c r="W374" i="5"/>
  <c r="W375" i="5"/>
  <c r="W376" i="5"/>
  <c r="W377" i="5"/>
  <c r="W378" i="5"/>
  <c r="W379" i="5"/>
  <c r="W380" i="5"/>
  <c r="W381" i="5"/>
  <c r="W382" i="5"/>
  <c r="W383" i="5"/>
  <c r="W384" i="5"/>
  <c r="W385" i="5"/>
  <c r="W386" i="5"/>
  <c r="W387" i="5"/>
  <c r="W388" i="5"/>
  <c r="W389" i="5"/>
  <c r="W390" i="5"/>
  <c r="W391" i="5"/>
  <c r="W392" i="5"/>
  <c r="W393" i="5"/>
  <c r="W394" i="5"/>
  <c r="W395" i="5"/>
  <c r="W396" i="5"/>
  <c r="W397" i="5"/>
  <c r="W398" i="5"/>
  <c r="W399" i="5"/>
  <c r="W400" i="5"/>
  <c r="W401" i="5"/>
  <c r="W402" i="5"/>
  <c r="W403" i="5"/>
  <c r="W404" i="5"/>
  <c r="W405" i="5"/>
  <c r="W406" i="5"/>
  <c r="W407" i="5"/>
  <c r="W408" i="5"/>
  <c r="W409" i="5"/>
  <c r="W410" i="5"/>
  <c r="W411" i="5"/>
  <c r="W412" i="5"/>
  <c r="W413" i="5"/>
  <c r="W414" i="5"/>
  <c r="W415" i="5"/>
  <c r="W416" i="5"/>
  <c r="W417" i="5"/>
  <c r="W418" i="5"/>
  <c r="W419" i="5"/>
  <c r="W420" i="5"/>
  <c r="W421" i="5"/>
  <c r="W422" i="5"/>
  <c r="W423" i="5"/>
  <c r="W424" i="5"/>
  <c r="W425" i="5"/>
  <c r="W426" i="5"/>
  <c r="W427" i="5"/>
  <c r="W428" i="5"/>
  <c r="W429" i="5"/>
  <c r="W430" i="5"/>
  <c r="W431" i="5"/>
  <c r="W432" i="5"/>
  <c r="W433" i="5"/>
  <c r="W434" i="5"/>
  <c r="W435" i="5"/>
  <c r="W436" i="5"/>
  <c r="W437" i="5"/>
  <c r="W438" i="5"/>
  <c r="W439" i="5"/>
  <c r="W440" i="5"/>
  <c r="W441" i="5"/>
  <c r="W442" i="5"/>
  <c r="W443" i="5"/>
  <c r="W444" i="5"/>
  <c r="W445" i="5"/>
  <c r="W446" i="5"/>
  <c r="W447" i="5"/>
  <c r="W448" i="5"/>
  <c r="W449" i="5"/>
  <c r="W450" i="5"/>
  <c r="W451" i="5"/>
  <c r="W452" i="5"/>
  <c r="W453" i="5"/>
  <c r="W454" i="5"/>
  <c r="W455" i="5"/>
  <c r="W456" i="5"/>
  <c r="W457" i="5"/>
  <c r="W458" i="5"/>
  <c r="W459" i="5"/>
  <c r="W460" i="5"/>
  <c r="W461" i="5"/>
  <c r="W462" i="5"/>
  <c r="W463" i="5"/>
  <c r="W464" i="5"/>
  <c r="W465" i="5"/>
  <c r="W466" i="5"/>
  <c r="W467" i="5"/>
  <c r="W468" i="5"/>
  <c r="W469" i="5"/>
  <c r="W470" i="5"/>
  <c r="W471" i="5"/>
  <c r="W473" i="5"/>
  <c r="W474" i="5"/>
  <c r="W475" i="5"/>
  <c r="W476" i="5"/>
  <c r="W477" i="5"/>
  <c r="W478" i="5"/>
  <c r="W479" i="5"/>
  <c r="W480" i="5"/>
  <c r="W481" i="5"/>
  <c r="W482" i="5"/>
  <c r="W483" i="5"/>
  <c r="W484" i="5"/>
  <c r="W485" i="5"/>
  <c r="W486" i="5"/>
  <c r="W487" i="5"/>
  <c r="W488" i="5"/>
  <c r="W489" i="5"/>
  <c r="W490" i="5"/>
  <c r="W491" i="5"/>
  <c r="W492" i="5"/>
  <c r="W493" i="5"/>
  <c r="W494" i="5"/>
  <c r="W495" i="5"/>
  <c r="W496" i="5"/>
  <c r="W497" i="5"/>
  <c r="W498" i="5"/>
  <c r="W499" i="5"/>
  <c r="W500" i="5"/>
  <c r="W501" i="5"/>
  <c r="W502" i="5"/>
  <c r="W503" i="5"/>
  <c r="W504" i="5"/>
  <c r="W505" i="5"/>
  <c r="W506" i="5"/>
  <c r="W507" i="5"/>
  <c r="W508" i="5"/>
  <c r="W509" i="5"/>
  <c r="W510" i="5"/>
  <c r="W511" i="5"/>
  <c r="W512" i="5"/>
  <c r="W513" i="5"/>
  <c r="W514" i="5"/>
  <c r="W515" i="5"/>
  <c r="W516" i="5"/>
  <c r="W517" i="5"/>
  <c r="W518" i="5"/>
  <c r="W519" i="5"/>
  <c r="W520" i="5"/>
  <c r="W521" i="5"/>
  <c r="W522" i="5"/>
  <c r="W523" i="5"/>
  <c r="W524" i="5"/>
  <c r="W525" i="5"/>
  <c r="W526" i="5"/>
  <c r="W527" i="5"/>
  <c r="W528" i="5"/>
  <c r="W529" i="5"/>
  <c r="W530" i="5"/>
  <c r="W531" i="5"/>
  <c r="W532" i="5"/>
  <c r="W533" i="5"/>
  <c r="W534" i="5"/>
  <c r="W535" i="5"/>
  <c r="W536" i="5"/>
  <c r="W537" i="5"/>
  <c r="W538" i="5"/>
  <c r="W539" i="5"/>
  <c r="W540" i="5"/>
  <c r="W541" i="5"/>
  <c r="W542" i="5"/>
  <c r="W543" i="5"/>
  <c r="W544" i="5"/>
  <c r="W545" i="5"/>
  <c r="W546" i="5"/>
  <c r="W547" i="5"/>
  <c r="W548" i="5"/>
  <c r="W549" i="5"/>
  <c r="W550" i="5"/>
  <c r="W551" i="5"/>
  <c r="W552" i="5"/>
  <c r="W553" i="5"/>
  <c r="W554" i="5"/>
  <c r="W555" i="5"/>
  <c r="W556" i="5"/>
  <c r="W557" i="5"/>
  <c r="W558" i="5"/>
  <c r="W559" i="5"/>
  <c r="W560" i="5"/>
  <c r="W561" i="5"/>
  <c r="W562" i="5"/>
  <c r="W563" i="5"/>
  <c r="W564" i="5"/>
  <c r="W781" i="5"/>
  <c r="W782" i="5"/>
  <c r="W783" i="5"/>
  <c r="W472" i="5"/>
  <c r="E2" i="6" l="1" a="1"/>
  <c r="F22" i="6" l="1"/>
  <c r="F20" i="6"/>
  <c r="F23" i="6"/>
  <c r="F21" i="6"/>
  <c r="F24" i="6"/>
  <c r="F25" i="6"/>
  <c r="F19" i="6"/>
  <c r="F18" i="6"/>
  <c r="F3" i="6"/>
  <c r="F11" i="6"/>
  <c r="F7" i="6"/>
  <c r="F4" i="6"/>
  <c r="F12" i="6"/>
  <c r="F5" i="6"/>
  <c r="F13" i="6"/>
  <c r="F15" i="6"/>
  <c r="F6" i="6"/>
  <c r="F14" i="6"/>
  <c r="F8" i="6"/>
  <c r="F16" i="6"/>
  <c r="F9" i="6"/>
  <c r="F17" i="6"/>
  <c r="F10" i="6"/>
  <c r="E2" i="6"/>
  <c r="F2" i="6" s="1"/>
  <c r="C12" i="1" l="1"/>
  <c r="C13" i="1" l="1"/>
  <c r="C27" i="1" s="1"/>
  <c r="C14" i="1" l="1"/>
  <c r="C25" i="1" l="1"/>
  <c r="C26" i="1" s="1"/>
  <c r="C15" i="1"/>
  <c r="I202" i="3"/>
  <c r="J4" i="3" s="1"/>
  <c r="C16" i="1" l="1"/>
  <c r="C17" i="1" s="1"/>
  <c r="C32" i="1" l="1"/>
  <c r="H3" i="2" s="1"/>
  <c r="C24" i="1"/>
  <c r="O6" i="2" l="1"/>
  <c r="O5" i="2"/>
  <c r="O7" i="2"/>
  <c r="O4" i="2" l="1"/>
  <c r="H106" i="2" l="1"/>
  <c r="J2" i="3"/>
  <c r="H4" i="2" l="1"/>
  <c r="T7" i="2" s="1"/>
  <c r="J3" i="2" s="1"/>
  <c r="J3" i="3" l="1"/>
  <c r="J5" i="3" s="1"/>
  <c r="L2" i="3" s="1"/>
  <c r="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<sst xmlns="http://schemas.openxmlformats.org/spreadsheetml/2006/main" count="11056" uniqueCount="469">
  <si>
    <t>How to complete this calculator</t>
  </si>
  <si>
    <t>Calculator tab - Completed with Skills Coach at Induction - SHOWS THE MINIMUM REQUIRED HOURS</t>
  </si>
  <si>
    <r>
      <t xml:space="preserve">- Complete the boxes in green ensuring the learner's name and programme are correctly recorded. </t>
    </r>
    <r>
      <rPr>
        <b/>
        <sz val="11"/>
        <color theme="1"/>
        <rFont val="Segoe UI"/>
        <family val="2"/>
      </rPr>
      <t>Do not attempt to edit boxes in grey</t>
    </r>
    <r>
      <rPr>
        <sz val="11"/>
        <color theme="1"/>
        <rFont val="Segoe UI"/>
        <family val="2"/>
      </rPr>
      <t xml:space="preserve"> as they are formula driven and password protected</t>
    </r>
  </si>
  <si>
    <t xml:space="preserve">- The "planned end of learning activity" is the last planned day before the apprentice enters Gateway ready to start EPA. It must match the planned end of practical period shown on the induction document / commitment statement (Training Plan) and cannot be less than 12 months. </t>
  </si>
  <si>
    <t>- Select the relevant programme from the drop down list</t>
  </si>
  <si>
    <t xml:space="preserve">- The statutory leave entitlement is calculated automatically based on the Governemnt threshold of 28 days per year. </t>
  </si>
  <si>
    <t>- The blue box will confirm the number of hours of OTJ training required</t>
  </si>
  <si>
    <t>Plan tab - Completed with Skills Coach and Employer at Induction - ALL PLANNED HOURS MUST BE DELIVERED</t>
  </si>
  <si>
    <r>
      <t xml:space="preserve">- Complete the boxes in green, </t>
    </r>
    <r>
      <rPr>
        <b/>
        <sz val="11"/>
        <color theme="1"/>
        <rFont val="Segoe UI"/>
        <family val="2"/>
      </rPr>
      <t>do not attempt to edit boxes in grey</t>
    </r>
    <r>
      <rPr>
        <sz val="11"/>
        <color theme="1"/>
        <rFont val="Segoe UI"/>
        <family val="2"/>
      </rPr>
      <t xml:space="preserve"> as they are formula driven and password protected</t>
    </r>
  </si>
  <si>
    <t>- A number of preselected options have been added to columns B and C, to match the learning set for the standard</t>
  </si>
  <si>
    <t>- A total number of hours will be calculated; the boxes in the top right hand corner will indicate whether the planned activities are at least 6 hours per week and meet or exceed the required hours from the calculator tab.</t>
  </si>
  <si>
    <t>Journal tab - Completed by Learner and Employer throughout programme - MUST DELIVER AT LEAST THE PLANNED NUMBER OF HOURS</t>
  </si>
  <si>
    <t>- The drop down list in column C will include any activities added to the plan tab</t>
  </si>
  <si>
    <t>- Additional rows can be added by highlighting the row above the red text and pressing "Ctrl" and "+" at the same time</t>
  </si>
  <si>
    <t>- A total number of hours will be calculated; the boxes in the top right hand corner will indicate whether the activities completed meet the plan and required hours</t>
  </si>
  <si>
    <t>Months</t>
  </si>
  <si>
    <t>Weeks</t>
  </si>
  <si>
    <t>Annual leave multiplier</t>
  </si>
  <si>
    <t>Learner Name</t>
  </si>
  <si>
    <t>Programme</t>
  </si>
  <si>
    <t>Start date of apprenticeship</t>
  </si>
  <si>
    <r>
      <t xml:space="preserve">Planned end date of learning activity (practical period planned end date)
</t>
    </r>
    <r>
      <rPr>
        <b/>
        <i/>
        <sz val="10"/>
        <color theme="0"/>
        <rFont val="Segoe UI"/>
        <family val="2"/>
      </rPr>
      <t>(must be at least 12 months and does not include EPA)</t>
    </r>
  </si>
  <si>
    <t xml:space="preserve">Course Days </t>
  </si>
  <si>
    <t>Difference to gateway</t>
  </si>
  <si>
    <t>Minimum duration</t>
  </si>
  <si>
    <t>Last month of prog</t>
  </si>
  <si>
    <t>Duration of Programme Practical Period (Months)</t>
  </si>
  <si>
    <t>Duration of Programme Practical Period (Weeks)</t>
  </si>
  <si>
    <t>Hours to gateway</t>
  </si>
  <si>
    <t>Hours to gateway (minus statutory leave entitlement)</t>
  </si>
  <si>
    <t>Weeks to gateway (minus statutory leave entitlement)</t>
  </si>
  <si>
    <t>Learner Working Pattern</t>
  </si>
  <si>
    <t xml:space="preserve">Hours per week </t>
  </si>
  <si>
    <t xml:space="preserve">Days per week </t>
  </si>
  <si>
    <t>Annual statutory leave entitlement
(This field defaults to 28 days' statutory leave as that is the maximum set by the UK Government. If you work less than 5 days per week please change the "Days per week" field above and the value will update.</t>
  </si>
  <si>
    <t>Annual statutory leave entitlement across duration of apprenticeship</t>
  </si>
  <si>
    <t>Statutory leave entitlement in hours</t>
  </si>
  <si>
    <t>Statutory leave multiplier</t>
  </si>
  <si>
    <t>Off-the-Job Time (minimum 6 hours per week REQUIRED)</t>
  </si>
  <si>
    <t>Off the job time</t>
  </si>
  <si>
    <t>V1 -17/06/2022</t>
  </si>
  <si>
    <t>V2.0 - 23/09/2022</t>
  </si>
  <si>
    <t>V2.1 - 29/09/2022</t>
  </si>
  <si>
    <t>V2.2 - 06/10/2022</t>
  </si>
  <si>
    <t>Required Hours</t>
  </si>
  <si>
    <t>Once</t>
  </si>
  <si>
    <t>The required number of hours have been planned</t>
  </si>
  <si>
    <t>Planned Hours</t>
  </si>
  <si>
    <t>Daily</t>
  </si>
  <si>
    <t>Further planned hours are required</t>
  </si>
  <si>
    <t>Difference</t>
  </si>
  <si>
    <t>Weekly</t>
  </si>
  <si>
    <t>Your planned hours are at least 10% more than the required, consider if you want to continue adding more planned hours?</t>
  </si>
  <si>
    <t>Fortnightly</t>
  </si>
  <si>
    <t>Module</t>
  </si>
  <si>
    <t>Activity</t>
  </si>
  <si>
    <t>Led by</t>
  </si>
  <si>
    <t>Exempt</t>
  </si>
  <si>
    <t>Included</t>
  </si>
  <si>
    <t>Hours planned</t>
  </si>
  <si>
    <t>Total Hours</t>
  </si>
  <si>
    <t>Monthly</t>
  </si>
  <si>
    <t>Select from drop down</t>
  </si>
  <si>
    <t>Planned hours have been achieved</t>
  </si>
  <si>
    <t>Assignment</t>
  </si>
  <si>
    <t xml:space="preserve">All off-the-Job hours must be delivered during your normal working hours, or you must be paid for these additional hours or be given time off in lieu </t>
  </si>
  <si>
    <t>Planned hours have not been achieved</t>
  </si>
  <si>
    <t>Portfolio</t>
  </si>
  <si>
    <t>Actual Hours</t>
  </si>
  <si>
    <t xml:space="preserve">Knowledge </t>
  </si>
  <si>
    <t>Remaining</t>
  </si>
  <si>
    <t xml:space="preserve">Skills </t>
  </si>
  <si>
    <t xml:space="preserve">Behaviours </t>
  </si>
  <si>
    <r>
      <t xml:space="preserve">Date </t>
    </r>
    <r>
      <rPr>
        <sz val="11"/>
        <color theme="0"/>
        <rFont val="Segoe UI"/>
        <family val="2"/>
      </rPr>
      <t>(dd/mm/yyyy)</t>
    </r>
  </si>
  <si>
    <r>
      <t xml:space="preserve">Start Time </t>
    </r>
    <r>
      <rPr>
        <sz val="11"/>
        <color theme="0"/>
        <rFont val="Segoe UI"/>
        <family val="2"/>
      </rPr>
      <t>(hh:mm)</t>
    </r>
  </si>
  <si>
    <r>
      <t xml:space="preserve">End Time </t>
    </r>
    <r>
      <rPr>
        <sz val="11"/>
        <color theme="0"/>
        <rFont val="Segoe UI"/>
        <family val="2"/>
      </rPr>
      <t>(hh:mm)</t>
    </r>
  </si>
  <si>
    <r>
      <t xml:space="preserve">Total Time </t>
    </r>
    <r>
      <rPr>
        <sz val="11"/>
        <color theme="0"/>
        <rFont val="Segoe UI"/>
        <family val="2"/>
      </rPr>
      <t>(mins)</t>
    </r>
  </si>
  <si>
    <t>Completed during normal working hours?</t>
  </si>
  <si>
    <t>Relevant Module</t>
  </si>
  <si>
    <t>Activity Completed</t>
  </si>
  <si>
    <t>OTJ Hours</t>
  </si>
  <si>
    <t>If you reach this point, highlight the full row then hold down "Ctrl" and "+" together to add a new row above</t>
  </si>
  <si>
    <t>Pathway</t>
  </si>
  <si>
    <t>Prog_Name</t>
  </si>
  <si>
    <t>Programme_Duration_Months</t>
  </si>
  <si>
    <t>Minimum_OTJ_Hours</t>
  </si>
  <si>
    <t>Programme_Is_Pathway_Specific_flag</t>
  </si>
  <si>
    <t>Module_Is_Predefined_flag</t>
  </si>
  <si>
    <t>Level</t>
  </si>
  <si>
    <t>Module_Number</t>
  </si>
  <si>
    <t>Module_Name</t>
  </si>
  <si>
    <t>Activity_Type</t>
  </si>
  <si>
    <t>Canvas_Submission</t>
  </si>
  <si>
    <t>Category</t>
  </si>
  <si>
    <t>Delivery_Led_By</t>
  </si>
  <si>
    <t>Included_OTJ_flag</t>
  </si>
  <si>
    <t>OTJ_Hours</t>
  </si>
  <si>
    <t>Duration_Days</t>
  </si>
  <si>
    <t>Classroom_Days</t>
  </si>
  <si>
    <t>Online_Days</t>
  </si>
  <si>
    <t>Map_To_Standard</t>
  </si>
  <si>
    <t>Assessment_Method</t>
  </si>
  <si>
    <t>Module_Name2</t>
  </si>
  <si>
    <t>Artificial Intelligence Data Specialist Level 7</t>
  </si>
  <si>
    <t>N/A</t>
  </si>
  <si>
    <t>Data Science Principles</t>
  </si>
  <si>
    <t>Tutor Guided Resources</t>
  </si>
  <si>
    <t>Online Tutor Guided Resources</t>
  </si>
  <si>
    <t>Online Quiz/Discussion Forums</t>
  </si>
  <si>
    <t>Self study</t>
  </si>
  <si>
    <t>VLE</t>
  </si>
  <si>
    <t>Y</t>
  </si>
  <si>
    <t>KX, SX</t>
  </si>
  <si>
    <t>AM1</t>
  </si>
  <si>
    <t>Module Workshop</t>
  </si>
  <si>
    <t>Workshop (x 3 days)</t>
  </si>
  <si>
    <t>-</t>
  </si>
  <si>
    <t>Workshop</t>
  </si>
  <si>
    <t>Tutor</t>
  </si>
  <si>
    <t>Independent Study / Work-based Learning</t>
  </si>
  <si>
    <t>Independent Study / Work-based Learning / Work-based Learning</t>
  </si>
  <si>
    <t>N</t>
  </si>
  <si>
    <t>Module Assessment (incl Shadowing &amp; Mentoring)</t>
  </si>
  <si>
    <t>Programming for Artificial Intelligence</t>
  </si>
  <si>
    <t>Disruptive Leadership for Sustainable Strategy</t>
  </si>
  <si>
    <t>Machine Learning Using Cloud Computing</t>
  </si>
  <si>
    <t>AI and Data Science Professional Practice</t>
  </si>
  <si>
    <t>AI and Digital Innovation</t>
  </si>
  <si>
    <t>Chartered Management</t>
  </si>
  <si>
    <t>Professional Management in the Organisational Context (20 credits)</t>
  </si>
  <si>
    <t>Workshop (x 8 half days - 24 hours)</t>
  </si>
  <si>
    <t>Understanding Finance for Organisations (20 credits)</t>
  </si>
  <si>
    <t>Introduction to Project Management (20 credits)</t>
  </si>
  <si>
    <t>Developing Inclusive and Ethical Management Practices (20 credits)</t>
  </si>
  <si>
    <t>The Role of Digital Applications in Organisations (20 credits)</t>
  </si>
  <si>
    <t>Professional Practice and Portfolio Development 1 (20 credits)</t>
  </si>
  <si>
    <t>Workshop (x 4 half days - 12 hours)</t>
  </si>
  <si>
    <t>Building Collaborative Relationships and Leading People (20 credits)</t>
  </si>
  <si>
    <t>Workshop (x 6 half days - 18 hours)</t>
  </si>
  <si>
    <t>Data-Driven Decision Making (20 credits)</t>
  </si>
  <si>
    <t>Market Development and Analysis (20 credits)</t>
  </si>
  <si>
    <t>Sustainable Operations and Risk Management in Organisations (20 credits)</t>
  </si>
  <si>
    <t>Digital Transformation and Sustainability in Organisations (20 credits)</t>
  </si>
  <si>
    <t>Professional Practice and Portfolio Development 2 (20 credits)</t>
  </si>
  <si>
    <t>Workshop (x 3 half days - 9 hours)</t>
  </si>
  <si>
    <t>Digital and Contemporary Issues in Management (20 credits)</t>
  </si>
  <si>
    <t>Work Based Project Proposal (10 credits)</t>
  </si>
  <si>
    <t>Workshop (x 2 half days - 6 hours)</t>
  </si>
  <si>
    <t>Major Work-based Project (30 credits)</t>
  </si>
  <si>
    <t>Leading Innovation in Changing Organisational Environment (20 credits)</t>
  </si>
  <si>
    <t>Strategic Management and the Sustainable Environment (20 credits)</t>
  </si>
  <si>
    <t>Professional Practice and Portfolio Development 3 (20 credits)</t>
  </si>
  <si>
    <t>Cyber Security Technology Professional BSc</t>
  </si>
  <si>
    <t>Computer Systems and Digital Logic (20 credits)</t>
  </si>
  <si>
    <t>Workshop (x 4 days)</t>
  </si>
  <si>
    <t>Algorithms and Mathematics (20 credits)</t>
  </si>
  <si>
    <t>Software Development (20 credits)</t>
  </si>
  <si>
    <t>Operating Systems and Server Administration (20 credits)</t>
  </si>
  <si>
    <t>Human Computer Interaction and Cyber Security (20 credits)</t>
  </si>
  <si>
    <t>Professional Practice 1  (20 credits)</t>
  </si>
  <si>
    <t>Computer Security (20 credits)</t>
  </si>
  <si>
    <t>Web and Mobile Application Security (20 credits)</t>
  </si>
  <si>
    <t>Network Security (20 credits)</t>
  </si>
  <si>
    <t>Data Science and Cyber Security (20 credits)</t>
  </si>
  <si>
    <t>Ethical Hacking (20 credits)</t>
  </si>
  <si>
    <t>Professional Practice 2 (20 credits)</t>
  </si>
  <si>
    <t>Digital Forensics and Incident Handling (20 credits)</t>
  </si>
  <si>
    <t>Workshop (x 2 days)</t>
  </si>
  <si>
    <t>Information Security Management (20 credits)</t>
  </si>
  <si>
    <t>Cyber Offensive Defence (20 credits)</t>
  </si>
  <si>
    <t>Professional Practice 3  (20 credits)</t>
  </si>
  <si>
    <t>Cyber Security Project (30 Credits)</t>
  </si>
  <si>
    <t>Workshop/Project Support</t>
  </si>
  <si>
    <t>Digital Marketing</t>
  </si>
  <si>
    <t>Marketing Principles (20 credits)</t>
  </si>
  <si>
    <t>Creative Digital Technology (20 credits)</t>
  </si>
  <si>
    <t>Consumer Behaviour (20 credits)</t>
  </si>
  <si>
    <t>Marketing Information and Customer Insight (20 credits)</t>
  </si>
  <si>
    <t>Digital Future (20 credits)</t>
  </si>
  <si>
    <t>Professional Practice 1 (20 credits)</t>
  </si>
  <si>
    <t>Managing Marketing in Business (20 credits)</t>
  </si>
  <si>
    <t>Integrated Marketing Communications (20 credits)</t>
  </si>
  <si>
    <t>Academic and Marketing Research (20 credits)</t>
  </si>
  <si>
    <t>Digital Marketing (20 credits)</t>
  </si>
  <si>
    <t>Customer Experience (20 credits)</t>
  </si>
  <si>
    <t>Direct and Digital Marketing (20 credits)</t>
  </si>
  <si>
    <t>Strategic Marketing (20 credits)</t>
  </si>
  <si>
    <t>International Marketing (20 credits)</t>
  </si>
  <si>
    <t>Work based Project incorporating EPA (60 credits)</t>
  </si>
  <si>
    <t>EPA</t>
  </si>
  <si>
    <t>End Point Assessment</t>
  </si>
  <si>
    <t>Digital Technology Solutions BSc (Enhanced)</t>
  </si>
  <si>
    <t>Technology in the Organisational Context (20 credits)</t>
  </si>
  <si>
    <t>Workshop (8 x 1/2 days)</t>
  </si>
  <si>
    <t>Software Engineering Fundamentals (20 credits)</t>
  </si>
  <si>
    <t>Workshop (4 x 1/2 days)</t>
  </si>
  <si>
    <t>IT Project Management (20 credits)</t>
  </si>
  <si>
    <t>Data Communications and Network Security (20 credits)</t>
  </si>
  <si>
    <t>Data Modelling and Database Design (20 credits)</t>
  </si>
  <si>
    <t>Business Systems and Processes (20 credits)</t>
  </si>
  <si>
    <t>Workshop (6 x 1/2 days)</t>
  </si>
  <si>
    <t>Cloud Solutions and Architectures (20 credits)</t>
  </si>
  <si>
    <t>Workshop (3 x 1/2 days)</t>
  </si>
  <si>
    <t>Cyber Security (20 credits)</t>
  </si>
  <si>
    <t>Practical Data Analytics (20 credits)</t>
  </si>
  <si>
    <t>Practical Research Proposals (10 credits)</t>
  </si>
  <si>
    <t>Developing Technology Strategy (20 credits)</t>
  </si>
  <si>
    <t>Workshop (2 x 1/2 days)</t>
  </si>
  <si>
    <t>Contemporary Issues in Digital Technology (20 credits)</t>
  </si>
  <si>
    <t>Major Project (30 Credits)</t>
  </si>
  <si>
    <t>Switching and Routing</t>
  </si>
  <si>
    <t>Software Engineering and Agile</t>
  </si>
  <si>
    <t>Principles of Data Science</t>
  </si>
  <si>
    <t>Business and Delivering Change</t>
  </si>
  <si>
    <t>Advanced Network Design</t>
  </si>
  <si>
    <t>Software Engineering and DevOps</t>
  </si>
  <si>
    <t>Applied Data Modelling and Visualisation</t>
  </si>
  <si>
    <t>Consulting</t>
  </si>
  <si>
    <t>Digital User Experience</t>
  </si>
  <si>
    <t>Design in the Digital Context (20 credits)</t>
  </si>
  <si>
    <t>UX Project Lifecycles (20 credits)</t>
  </si>
  <si>
    <t>Human Computer Interaction (20 credits)</t>
  </si>
  <si>
    <t>Data and the Digital Landscape (20 credits)</t>
  </si>
  <si>
    <t>Requirements Elicitation and Stakeholder Management (20 credits)</t>
  </si>
  <si>
    <t>UX in the Organisational Context (20 credits)</t>
  </si>
  <si>
    <t>Interface Technology and the User Experience (20 credits)</t>
  </si>
  <si>
    <t>Inclusive Design and Ethical Practice (20 credits)</t>
  </si>
  <si>
    <t>UX Design in Practice (20 credits)</t>
  </si>
  <si>
    <t>UX Testing (20 credits)</t>
  </si>
  <si>
    <t>Research Methods for UX (10 credits)</t>
  </si>
  <si>
    <t>User Psychology (20 credits)</t>
  </si>
  <si>
    <t>Contemporary Issues in User Experience (20 credits)</t>
  </si>
  <si>
    <t>Digital Strategy for UX (20 credits)</t>
  </si>
  <si>
    <t>Professional Practice 3 (20 credits)</t>
  </si>
  <si>
    <t>Work Based Project (20 credits)</t>
  </si>
  <si>
    <t>Professional Discussion (10 credits)</t>
  </si>
  <si>
    <t>Project Management BSc</t>
  </si>
  <si>
    <t>Business Environment for Project Professionals (20 credits)</t>
  </si>
  <si>
    <t>Programme, Portfolio and Project Management (20 credits)</t>
  </si>
  <si>
    <t>Principles of Project Planning and Management (20 credits)</t>
  </si>
  <si>
    <t>Requirements and Stakeholder Management (20 credits)</t>
  </si>
  <si>
    <t>Project Justification and Viability (20 credits)</t>
  </si>
  <si>
    <t>Project Management Professional Practice 1 (20 credits)</t>
  </si>
  <si>
    <t>Governance and Financial Control of Projects (20 credits)</t>
  </si>
  <si>
    <t>Organisational Change and Risk Management (20 credits)</t>
  </si>
  <si>
    <t>Information and Communications Management (20 credits)</t>
  </si>
  <si>
    <t>Leading Self and Project Teams (20 credits)</t>
  </si>
  <si>
    <t>Project Change Control and Quality Management (20 credits)</t>
  </si>
  <si>
    <t>Project Management Professional Practice 2 - Intermediary Qualification (20 credits)</t>
  </si>
  <si>
    <t>Procurement and Contract Management (20 credits)</t>
  </si>
  <si>
    <t>Business Strategy for Project Professionals (20 credits)</t>
  </si>
  <si>
    <t>Contemporary Issues in Project Management (20 credits)</t>
  </si>
  <si>
    <t>Project Management Professional Practice 3  (20 credits)</t>
  </si>
  <si>
    <t>Project Manager End Point Assessment Work Based Project (20 Credits)</t>
  </si>
  <si>
    <t>Project Manager End Point Assessment Professional Review (20 credits)</t>
  </si>
  <si>
    <t>Senior Leader Level 7</t>
  </si>
  <si>
    <t>Organisational Strategy</t>
  </si>
  <si>
    <t>Digital, Disruption, Innovation and Change</t>
  </si>
  <si>
    <t>Enterprise Decision Making and Risk Management</t>
  </si>
  <si>
    <t>Financial Strategy and Governance for Leaders</t>
  </si>
  <si>
    <t>Professional Practice for Senior Leaders</t>
  </si>
  <si>
    <t>Ethics, Leadership and Organisational Behaviour</t>
  </si>
  <si>
    <t>Digital Technology Solutions BSc</t>
  </si>
  <si>
    <t>Network Engineering</t>
  </si>
  <si>
    <t>Switching &amp; Routing</t>
  </si>
  <si>
    <t>Workshop (x 1 day)</t>
  </si>
  <si>
    <t>Software Engineering</t>
  </si>
  <si>
    <t>Software Engineering &amp; Agile</t>
  </si>
  <si>
    <t>Software Engineering &amp; DevOps</t>
  </si>
  <si>
    <t>Data Analytics</t>
  </si>
  <si>
    <t>Applied Data Modelling &amp; Visualisation</t>
  </si>
  <si>
    <t>IT Consulting</t>
  </si>
  <si>
    <t>Business &amp; Delivering Change</t>
  </si>
  <si>
    <t>Digital Technology Solutions MSc</t>
  </si>
  <si>
    <t>Business and Technology</t>
  </si>
  <si>
    <t>Technical and Digital Leadership</t>
  </si>
  <si>
    <t>Professional Practice 1</t>
  </si>
  <si>
    <t>Professional Practice 2</t>
  </si>
  <si>
    <t>Open Professional Practice</t>
  </si>
  <si>
    <t>Major Postgraduate Project</t>
  </si>
  <si>
    <t>Software Engineering Principles</t>
  </si>
  <si>
    <t>Enterprise Architecture</t>
  </si>
  <si>
    <t>Enterprise Architecture Principles</t>
  </si>
  <si>
    <t>Data Analytics Principles</t>
  </si>
  <si>
    <t>Cyber Security</t>
  </si>
  <si>
    <t>Cyber Security Principles</t>
  </si>
  <si>
    <t>IT/Digital Futures (Devops)</t>
  </si>
  <si>
    <t>DevOps Principles</t>
  </si>
  <si>
    <t>IT Operations Management (Cloud)</t>
  </si>
  <si>
    <t>Cloud Operations Management Principles</t>
  </si>
  <si>
    <t>Modules</t>
  </si>
  <si>
    <t>Modules_unique</t>
  </si>
  <si>
    <t>List</t>
  </si>
  <si>
    <t>Time</t>
  </si>
  <si>
    <t>Pathway2</t>
  </si>
  <si>
    <t>Yes</t>
  </si>
  <si>
    <t>00:00</t>
  </si>
  <si>
    <t>No - Employer paid overtime</t>
  </si>
  <si>
    <t>00:15</t>
  </si>
  <si>
    <t>MSc - Software Engineering</t>
  </si>
  <si>
    <t>Shadowing/Mentoring</t>
  </si>
  <si>
    <t>No - Time off in lieu given</t>
  </si>
  <si>
    <t>00:30</t>
  </si>
  <si>
    <t>MSc - Enterprise Architecture</t>
  </si>
  <si>
    <t>Module Assessment</t>
  </si>
  <si>
    <t>00:45</t>
  </si>
  <si>
    <t>MSc - Data Analytics</t>
  </si>
  <si>
    <t>Work-based Learning</t>
  </si>
  <si>
    <t>01:00</t>
  </si>
  <si>
    <t>MSc - Cyber Security</t>
  </si>
  <si>
    <t>01:15</t>
  </si>
  <si>
    <t>MSc - IT/Digital Futures (Devops)</t>
  </si>
  <si>
    <t>01:30</t>
  </si>
  <si>
    <t>MSc - IT Operations Management (Cloud)</t>
  </si>
  <si>
    <t>01:45</t>
  </si>
  <si>
    <t>BSc - Network Engineering</t>
  </si>
  <si>
    <t>02:00</t>
  </si>
  <si>
    <t>BSc - Software Engineering</t>
  </si>
  <si>
    <t>02:15</t>
  </si>
  <si>
    <t>BSc - Data Analytics</t>
  </si>
  <si>
    <t>02:30</t>
  </si>
  <si>
    <t>BSc - IT Consulting</t>
  </si>
  <si>
    <t>02:45</t>
  </si>
  <si>
    <t>03:00</t>
  </si>
  <si>
    <t>03:15</t>
  </si>
  <si>
    <t>03:30</t>
  </si>
  <si>
    <t>03:45</t>
  </si>
  <si>
    <t>04:00</t>
  </si>
  <si>
    <t>04:15</t>
  </si>
  <si>
    <t>04:30</t>
  </si>
  <si>
    <t>04:45</t>
  </si>
  <si>
    <t>05:00</t>
  </si>
  <si>
    <t>05:15</t>
  </si>
  <si>
    <t>05:30</t>
  </si>
  <si>
    <t>05:45</t>
  </si>
  <si>
    <t>06:00</t>
  </si>
  <si>
    <t>06:15</t>
  </si>
  <si>
    <t>06:30</t>
  </si>
  <si>
    <t>06:45</t>
  </si>
  <si>
    <t>07:00</t>
  </si>
  <si>
    <t>07:15</t>
  </si>
  <si>
    <t>07:30</t>
  </si>
  <si>
    <t>07:45</t>
  </si>
  <si>
    <t>08:00</t>
  </si>
  <si>
    <t>08:15</t>
  </si>
  <si>
    <t>08:30</t>
  </si>
  <si>
    <t>08:45</t>
  </si>
  <si>
    <t>09:00</t>
  </si>
  <si>
    <t>09:15</t>
  </si>
  <si>
    <t>09:30</t>
  </si>
  <si>
    <t>09:45</t>
  </si>
  <si>
    <t>10:00</t>
  </si>
  <si>
    <t>10:15</t>
  </si>
  <si>
    <t>10:30</t>
  </si>
  <si>
    <t>10:45</t>
  </si>
  <si>
    <t>11:00</t>
  </si>
  <si>
    <t>11:15</t>
  </si>
  <si>
    <t>11:30</t>
  </si>
  <si>
    <t>11:45</t>
  </si>
  <si>
    <t>12:00</t>
  </si>
  <si>
    <t>12:15</t>
  </si>
  <si>
    <t>12:30</t>
  </si>
  <si>
    <t>12:45</t>
  </si>
  <si>
    <t>13:00</t>
  </si>
  <si>
    <t>13:15</t>
  </si>
  <si>
    <t>13:30</t>
  </si>
  <si>
    <t>13:45</t>
  </si>
  <si>
    <t>14:00</t>
  </si>
  <si>
    <t>14:15</t>
  </si>
  <si>
    <t>14:30</t>
  </si>
  <si>
    <t>14:45</t>
  </si>
  <si>
    <t>15:00</t>
  </si>
  <si>
    <t>15:15</t>
  </si>
  <si>
    <t>15:30</t>
  </si>
  <si>
    <t>15:45</t>
  </si>
  <si>
    <t>16:00</t>
  </si>
  <si>
    <t>16:15</t>
  </si>
  <si>
    <t>16:30</t>
  </si>
  <si>
    <t>16:45</t>
  </si>
  <si>
    <t>17:00</t>
  </si>
  <si>
    <t>17:15</t>
  </si>
  <si>
    <t>17:30</t>
  </si>
  <si>
    <t>17:45</t>
  </si>
  <si>
    <t>18:00</t>
  </si>
  <si>
    <t>18:15</t>
  </si>
  <si>
    <t>18:30</t>
  </si>
  <si>
    <t>18:45</t>
  </si>
  <si>
    <t>19:00</t>
  </si>
  <si>
    <t>19:15</t>
  </si>
  <si>
    <t>19:30</t>
  </si>
  <si>
    <t>19:45</t>
  </si>
  <si>
    <t>20:00</t>
  </si>
  <si>
    <t>20:15</t>
  </si>
  <si>
    <t>20:30</t>
  </si>
  <si>
    <t>20:45</t>
  </si>
  <si>
    <t>21:00</t>
  </si>
  <si>
    <t>21:15</t>
  </si>
  <si>
    <t>21:30</t>
  </si>
  <si>
    <t>21:45</t>
  </si>
  <si>
    <t>22:00</t>
  </si>
  <si>
    <t>22:15</t>
  </si>
  <si>
    <t>22:30</t>
  </si>
  <si>
    <t>22:45</t>
  </si>
  <si>
    <t>23:00</t>
  </si>
  <si>
    <t>23:15</t>
  </si>
  <si>
    <t>23:30</t>
  </si>
  <si>
    <t>23:45</t>
  </si>
  <si>
    <t>10/03/2023</t>
  </si>
  <si>
    <t>Joshua Morton</t>
  </si>
  <si>
    <t>Digital Technology Solutions BSc - Software Engineering</t>
  </si>
  <si>
    <t>14/03/2023</t>
  </si>
  <si>
    <t>06/04/2023</t>
  </si>
  <si>
    <t>19/04/2023</t>
  </si>
  <si>
    <t>20/04/2023</t>
  </si>
  <si>
    <t>24/04/2023</t>
  </si>
  <si>
    <t>27/04/2023</t>
  </si>
  <si>
    <t>Technology in the Organisational Context</t>
  </si>
  <si>
    <t>Software Engineering Fundamentals</t>
  </si>
  <si>
    <t>02/05/2023</t>
  </si>
  <si>
    <t>04/05/2023</t>
  </si>
  <si>
    <t>08/05/2023</t>
  </si>
  <si>
    <t>10/05/2023</t>
  </si>
  <si>
    <t>16/05/2023</t>
  </si>
  <si>
    <t>23/05/2023</t>
  </si>
  <si>
    <t>29/05/2023</t>
  </si>
  <si>
    <t>06/06/2023</t>
  </si>
  <si>
    <t>12/06/2023</t>
  </si>
  <si>
    <t>14/06/2023</t>
  </si>
  <si>
    <t>19/06/2023</t>
  </si>
  <si>
    <t>21/06/2023</t>
  </si>
  <si>
    <t>23/06/2023</t>
  </si>
  <si>
    <t>27/06/2023</t>
  </si>
  <si>
    <t>17/06/2023</t>
  </si>
  <si>
    <t>Data Modelling and Database Design</t>
  </si>
  <si>
    <t>18/07/2023</t>
  </si>
  <si>
    <t>19/07/2023</t>
  </si>
  <si>
    <t>Professional Practice and Portfolio Development 1</t>
  </si>
  <si>
    <t>25/07/2023</t>
  </si>
  <si>
    <t>26/07/2023</t>
  </si>
  <si>
    <t>01/08/2023</t>
  </si>
  <si>
    <t>03/08/2023</t>
  </si>
  <si>
    <t>05/08/2023</t>
  </si>
  <si>
    <t>06/08/2023</t>
  </si>
  <si>
    <t>08/08/2023</t>
  </si>
  <si>
    <t>15/08/2023</t>
  </si>
  <si>
    <t>17/08/2023</t>
  </si>
  <si>
    <t>22/08/2023</t>
  </si>
  <si>
    <t>24/08/2023</t>
  </si>
  <si>
    <t>29/08/2023</t>
  </si>
  <si>
    <t>01/09/2023</t>
  </si>
  <si>
    <t>05/09/2023</t>
  </si>
  <si>
    <t>10/09/2023</t>
  </si>
  <si>
    <t>18/09/2023</t>
  </si>
  <si>
    <t>21/09/2023</t>
  </si>
  <si>
    <t>30/09/2023</t>
  </si>
  <si>
    <t>02/10/2023</t>
  </si>
  <si>
    <t>10/10/2023</t>
  </si>
  <si>
    <t>Data Communications and Network Security</t>
  </si>
  <si>
    <t>11/10/2023</t>
  </si>
  <si>
    <t>14/10/2023</t>
  </si>
  <si>
    <t>17/10/2023</t>
  </si>
  <si>
    <t>24/10/2023</t>
  </si>
  <si>
    <t>27/10/2023</t>
  </si>
  <si>
    <t>30/10/2023</t>
  </si>
  <si>
    <t>03/11/2023</t>
  </si>
  <si>
    <t>05/11/2023</t>
  </si>
  <si>
    <t>07/11/2023</t>
  </si>
  <si>
    <t>10/11/2023</t>
  </si>
  <si>
    <t>11/11/2023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</si>
</sst>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0"/>
      <name val="Calibri"/>
      <family val="2"/>
      <scheme val="minor"/>
    </font>
    <font>
      <b/>
      <sz val="12"/>
      <color theme="1"/>
      <name val="Calibri"/>
      <family val="2"/>
      <scheme val="minor"/>
    </font>
    <font>
      <sz val="11"/>
      <name val="Calibri"/>
      <family val="2"/>
      <scheme val="minor"/>
    </font>
    <font>
      <sz val="9"/>
      <name val="Calibri"/>
      <family val="2"/>
      <scheme val="minor"/>
    </font>
    <font>
      <sz val="11"/>
      <color theme="1"/>
      <name val="Segoe UI"/>
      <family val="2"/>
    </font>
    <font>
      <sz val="10"/>
      <color theme="1"/>
      <name val="Segoe UI"/>
      <family val="2"/>
    </font>
    <font>
      <b/>
      <sz val="10"/>
      <color theme="1"/>
      <name val="Segoe UI"/>
      <family val="2"/>
    </font>
    <font>
      <sz val="10"/>
      <color theme="0"/>
      <name val="Segoe UI"/>
      <family val="2"/>
    </font>
    <font>
      <b/>
      <sz val="10"/>
      <name val="Segoe UI"/>
      <family val="2"/>
    </font>
    <font>
      <b/>
      <sz val="10"/>
      <color theme="0"/>
      <name val="Segoe UI"/>
      <family val="2"/>
    </font>
    <font>
      <b/>
      <sz val="11"/>
      <color theme="0" tint="-4.9989318521683403E-2"/>
      <name val="Segoe UI"/>
      <family val="2"/>
    </font>
    <font>
      <b/>
      <sz val="11"/>
      <color theme="1"/>
      <name val="Segoe UI"/>
      <family val="2"/>
    </font>
    <font>
      <b/>
      <sz val="8"/>
      <color theme="1"/>
      <name val="Calibri"/>
      <family val="2"/>
      <scheme val="minor"/>
    </font>
    <font>
      <sz val="10"/>
      <name val="Segoe UI"/>
      <family val="2"/>
    </font>
    <font>
      <b/>
      <sz val="11"/>
      <color theme="1"/>
      <name val="Calibri"/>
      <family val="2"/>
      <scheme val="minor"/>
    </font>
    <font>
      <b/>
      <sz val="11"/>
      <color rgb="FFFF0000"/>
      <name val="Calibri"/>
      <family val="2"/>
      <scheme val="minor"/>
    </font>
    <font>
      <b/>
      <i/>
      <sz val="10"/>
      <color theme="0"/>
      <name val="Segoe UI"/>
      <family val="2"/>
    </font>
    <font>
      <b/>
      <sz val="11"/>
      <color theme="0"/>
      <name val="Segoe UI"/>
      <family val="2"/>
    </font>
    <font>
      <b/>
      <sz val="12"/>
      <color theme="0"/>
      <name val="Calibri"/>
      <family val="2"/>
      <scheme val="minor"/>
    </font>
    <font>
      <sz val="11"/>
      <color theme="0"/>
      <name val="Segoe UI"/>
      <family val="2"/>
    </font>
    <font>
      <sz val="11"/>
      <color rgb="FF000000"/>
      <name val="Calibri"/>
      <family val="2"/>
    </font>
    <font>
      <sz val="8"/>
      <name val="Calibri"/>
      <family val="2"/>
      <scheme val="minor"/>
    </font>
  </fonts>
  <fills count="9">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rgb="FFD8F0D9"/>
        <bgColor indexed="64"/>
      </patternFill>
    </fill>
    <fill>
      <patternFill patternType="solid">
        <fgColor rgb="FFFFFF00"/>
        <bgColor indexed="64"/>
      </patternFill>
    </fill>
    <fill>
      <patternFill patternType="solid">
        <fgColor rgb="FF004050"/>
        <bgColor indexed="64"/>
      </patternFill>
    </fill>
    <fill>
      <patternFill patternType="solid">
        <fgColor rgb="FFCCFFCC"/>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style="thin">
        <color theme="0" tint="-0.34998626667073579"/>
      </bottom>
      <diagonal/>
    </border>
    <border>
      <left style="thin">
        <color indexed="64"/>
      </left>
      <right/>
      <top style="thin">
        <color indexed="64"/>
      </top>
      <bottom style="thin">
        <color theme="0" tint="-0.34998626667073579"/>
      </bottom>
      <diagonal/>
    </border>
    <border>
      <left/>
      <right/>
      <top style="thin">
        <color indexed="64"/>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7">
    <xf numFmtId="0" fontId="0" fillId="0" borderId="0" xfId="0"/>
    <xf numFmtId="0" fontId="5" fillId="0" borderId="0" xfId="0" applyFont="1"/>
    <xf numFmtId="0" fontId="0" fillId="0" borderId="12" xfId="0" applyBorder="1"/>
    <xf numFmtId="0" fontId="5" fillId="0" borderId="20" xfId="0" applyFont="1" applyBorder="1"/>
    <xf numFmtId="0" fontId="5" fillId="0" borderId="21" xfId="0" applyFont="1" applyBorder="1"/>
    <xf numFmtId="0" fontId="5" fillId="0" borderId="22" xfId="0" applyFont="1" applyBorder="1"/>
    <xf numFmtId="0" fontId="7" fillId="5" borderId="4" xfId="0" applyFont="1" applyFill="1" applyBorder="1" applyAlignment="1" applyProtection="1">
      <alignment horizontal="center"/>
      <protection locked="0"/>
    </xf>
    <xf numFmtId="0" fontId="6" fillId="5" borderId="1" xfId="0" applyFont="1" applyFill="1" applyBorder="1" applyProtection="1">
      <protection locked="0"/>
    </xf>
    <xf numFmtId="14" fontId="6" fillId="5" borderId="4" xfId="0" applyNumberFormat="1" applyFont="1" applyFill="1" applyBorder="1" applyAlignment="1" applyProtection="1">
      <alignment horizontal="center"/>
      <protection locked="0"/>
    </xf>
    <xf numFmtId="49" fontId="0" fillId="5" borderId="1" xfId="0" applyNumberFormat="1" applyFill="1" applyBorder="1" applyAlignment="1" applyProtection="1">
      <alignment horizontal="center" vertical="top"/>
      <protection locked="0"/>
    </xf>
    <xf numFmtId="1" fontId="0" fillId="5" borderId="1" xfId="0" applyNumberFormat="1" applyFill="1" applyBorder="1" applyAlignment="1" applyProtection="1">
      <alignment horizontal="center" vertical="top"/>
      <protection locked="0"/>
    </xf>
    <xf numFmtId="0" fontId="0" fillId="5" borderId="1" xfId="0" applyFill="1" applyBorder="1" applyAlignment="1" applyProtection="1">
      <alignment horizontal="center" vertical="top" wrapText="1"/>
      <protection locked="0"/>
    </xf>
    <xf numFmtId="2" fontId="0" fillId="5" borderId="1" xfId="0" applyNumberFormat="1" applyFill="1" applyBorder="1" applyAlignment="1" applyProtection="1">
      <alignment horizontal="center" vertical="top"/>
      <protection locked="0"/>
    </xf>
    <xf numFmtId="49" fontId="16" fillId="5" borderId="1" xfId="0" applyNumberFormat="1" applyFont="1" applyFill="1" applyBorder="1" applyAlignment="1" applyProtection="1">
      <alignment horizontal="center" vertical="top"/>
      <protection locked="0"/>
    </xf>
    <xf numFmtId="2" fontId="16" fillId="5" borderId="1" xfId="0" applyNumberFormat="1" applyFont="1" applyFill="1" applyBorder="1" applyAlignment="1" applyProtection="1">
      <alignment horizontal="center" vertical="top"/>
      <protection locked="0"/>
    </xf>
    <xf numFmtId="0" fontId="15" fillId="8" borderId="28" xfId="0" applyFont="1" applyFill="1" applyBorder="1" applyAlignment="1">
      <alignment vertical="top" wrapText="1"/>
    </xf>
    <xf numFmtId="0" fontId="21" fillId="0" borderId="0" xfId="0" applyFont="1"/>
    <xf numFmtId="0" fontId="15" fillId="8" borderId="29" xfId="0" applyFont="1" applyFill="1" applyBorder="1" applyAlignment="1">
      <alignment vertical="top" wrapText="1"/>
    </xf>
    <xf numFmtId="0" fontId="0" fillId="0" borderId="29" xfId="0" applyBorder="1"/>
    <xf numFmtId="0" fontId="0" fillId="8" borderId="28" xfId="0" applyFill="1" applyBorder="1"/>
    <xf numFmtId="0" fontId="15" fillId="8" borderId="28" xfId="0" applyFont="1" applyFill="1" applyBorder="1"/>
    <xf numFmtId="0" fontId="0" fillId="6" borderId="0" xfId="0" applyFill="1"/>
    <xf numFmtId="0" fontId="21" fillId="6" borderId="0" xfId="0" applyFont="1" applyFill="1"/>
    <xf numFmtId="0" fontId="10" fillId="7" borderId="1" xfId="0" applyFont="1" applyFill="1" applyBorder="1" applyAlignment="1">
      <alignment horizontal="left"/>
    </xf>
    <xf numFmtId="0" fontId="10" fillId="7" borderId="1" xfId="0" applyFont="1" applyFill="1" applyBorder="1" applyAlignment="1">
      <alignment horizontal="center"/>
    </xf>
    <xf numFmtId="1" fontId="7" fillId="4" borderId="1" xfId="0" applyNumberFormat="1" applyFont="1" applyFill="1" applyBorder="1" applyAlignment="1">
      <alignment horizontal="center" vertical="center"/>
    </xf>
    <xf numFmtId="0" fontId="0" fillId="0" borderId="0" xfId="0" applyAlignment="1">
      <alignment horizontal="center"/>
    </xf>
    <xf numFmtId="1" fontId="6" fillId="5" borderId="1" xfId="0" applyNumberFormat="1" applyFont="1" applyFill="1" applyBorder="1" applyAlignment="1">
      <alignment horizontal="center"/>
    </xf>
    <xf numFmtId="1" fontId="6" fillId="4" borderId="1" xfId="0" applyNumberFormat="1" applyFont="1" applyFill="1" applyBorder="1" applyAlignment="1">
      <alignment horizontal="center"/>
    </xf>
    <xf numFmtId="0" fontId="6" fillId="5" borderId="1" xfId="0" applyFont="1" applyFill="1" applyBorder="1"/>
    <xf numFmtId="0" fontId="6" fillId="0" borderId="0" xfId="0" applyFont="1"/>
    <xf numFmtId="0" fontId="6" fillId="0" borderId="0" xfId="0" applyFont="1" applyAlignment="1">
      <alignment horizontal="center"/>
    </xf>
    <xf numFmtId="1" fontId="0" fillId="0" borderId="0" xfId="0" applyNumberFormat="1"/>
    <xf numFmtId="0" fontId="19" fillId="7" borderId="2" xfId="0" applyFont="1" applyFill="1" applyBorder="1" applyAlignment="1">
      <alignment vertical="top"/>
    </xf>
    <xf numFmtId="0" fontId="19" fillId="7" borderId="27" xfId="0" applyFont="1" applyFill="1" applyBorder="1" applyAlignment="1">
      <alignment vertical="top"/>
    </xf>
    <xf numFmtId="0" fontId="19" fillId="7" borderId="3" xfId="0" applyFont="1" applyFill="1" applyBorder="1" applyAlignment="1">
      <alignment vertical="top"/>
    </xf>
    <xf numFmtId="2" fontId="0" fillId="4" borderId="1" xfId="0" applyNumberFormat="1" applyFill="1" applyBorder="1" applyAlignment="1">
      <alignment horizontal="center" vertical="top"/>
    </xf>
    <xf numFmtId="49" fontId="0" fillId="0" borderId="0" xfId="0" applyNumberFormat="1"/>
    <xf numFmtId="2" fontId="0" fillId="0" borderId="0" xfId="0" applyNumberFormat="1"/>
    <xf numFmtId="49" fontId="5" fillId="0" borderId="0" xfId="0" applyNumberFormat="1" applyFont="1"/>
    <xf numFmtId="2" fontId="5" fillId="0" borderId="0" xfId="0" applyNumberFormat="1" applyFont="1"/>
    <xf numFmtId="1" fontId="5" fillId="4" borderId="1" xfId="0" applyNumberFormat="1" applyFont="1" applyFill="1" applyBorder="1" applyAlignment="1">
      <alignment horizontal="center"/>
    </xf>
    <xf numFmtId="0" fontId="0" fillId="0" borderId="0" xfId="0" applyAlignment="1">
      <alignment wrapText="1"/>
    </xf>
    <xf numFmtId="49" fontId="18" fillId="7" borderId="1" xfId="0" applyNumberFormat="1" applyFont="1" applyFill="1" applyBorder="1" applyAlignment="1">
      <alignment horizontal="left" wrapText="1"/>
    </xf>
    <xf numFmtId="2" fontId="18" fillId="7" borderId="1" xfId="0" applyNumberFormat="1" applyFont="1" applyFill="1" applyBorder="1" applyAlignment="1">
      <alignment horizontal="left" wrapText="1"/>
    </xf>
    <xf numFmtId="0" fontId="18" fillId="7" borderId="1" xfId="0" applyFont="1" applyFill="1" applyBorder="1" applyAlignment="1">
      <alignment horizontal="left" wrapText="1"/>
    </xf>
    <xf numFmtId="0" fontId="5" fillId="0" borderId="0" xfId="0" applyFont="1" applyAlignment="1">
      <alignment wrapText="1"/>
    </xf>
    <xf numFmtId="0" fontId="6" fillId="5" borderId="2" xfId="0" applyFont="1" applyFill="1" applyBorder="1" applyAlignment="1" applyProtection="1">
      <alignment horizontal="left"/>
      <protection locked="0"/>
    </xf>
    <xf numFmtId="0" fontId="8" fillId="7" borderId="1" xfId="0" applyFont="1" applyFill="1" applyBorder="1" applyAlignment="1">
      <alignment wrapText="1"/>
    </xf>
    <xf numFmtId="0" fontId="7" fillId="4" borderId="4" xfId="0" applyFont="1" applyFill="1" applyBorder="1" applyAlignment="1">
      <alignment horizontal="center" vertical="center"/>
    </xf>
    <xf numFmtId="0" fontId="6" fillId="0" borderId="0" xfId="0" applyFont="1" applyAlignment="1">
      <alignment vertical="center"/>
    </xf>
    <xf numFmtId="0" fontId="3" fillId="0" borderId="0" xfId="0" applyFont="1"/>
    <xf numFmtId="1" fontId="3" fillId="0" borderId="0" xfId="0" applyNumberFormat="1" applyFont="1"/>
    <xf numFmtId="2" fontId="3" fillId="0" borderId="0" xfId="0" applyNumberFormat="1" applyFont="1"/>
    <xf numFmtId="0" fontId="4" fillId="2" borderId="0" xfId="0" applyFont="1" applyFill="1" applyAlignment="1">
      <alignment horizontal="center"/>
    </xf>
    <xf numFmtId="0" fontId="8" fillId="7" borderId="1" xfId="0" applyFont="1" applyFill="1" applyBorder="1"/>
    <xf numFmtId="164" fontId="7" fillId="4" borderId="4" xfId="0" applyNumberFormat="1" applyFont="1" applyFill="1" applyBorder="1" applyAlignment="1">
      <alignment horizontal="center"/>
    </xf>
    <xf numFmtId="0" fontId="6" fillId="3" borderId="0" xfId="0" applyFont="1" applyFill="1"/>
    <xf numFmtId="0" fontId="7" fillId="4" borderId="0" xfId="0" applyFont="1" applyFill="1" applyAlignment="1">
      <alignment horizontal="center"/>
    </xf>
    <xf numFmtId="0" fontId="6" fillId="0" borderId="0" xfId="0" applyFont="1" applyAlignment="1">
      <alignment horizontal="center" vertical="center"/>
    </xf>
    <xf numFmtId="0" fontId="9" fillId="0" borderId="0" xfId="0" applyFont="1"/>
    <xf numFmtId="0" fontId="1" fillId="0" borderId="0" xfId="0" applyFont="1"/>
    <xf numFmtId="0" fontId="14" fillId="0" borderId="0" xfId="0" applyFont="1"/>
    <xf numFmtId="0" fontId="8" fillId="0" borderId="0" xfId="0" applyFont="1"/>
    <xf numFmtId="0" fontId="6" fillId="2" borderId="1" xfId="0" applyFont="1" applyFill="1" applyBorder="1"/>
    <xf numFmtId="1" fontId="10" fillId="7" borderId="1" xfId="0" applyNumberFormat="1" applyFont="1" applyFill="1" applyBorder="1" applyAlignment="1">
      <alignment horizontal="center"/>
    </xf>
    <xf numFmtId="14" fontId="13" fillId="0" borderId="0" xfId="0" applyNumberFormat="1" applyFont="1" applyAlignment="1">
      <alignment horizontal="left"/>
    </xf>
    <xf numFmtId="0" fontId="6" fillId="0" borderId="0" xfId="0" applyFont="1" applyAlignment="1">
      <alignment vertical="center" wrapText="1"/>
    </xf>
    <xf numFmtId="0" fontId="10" fillId="7" borderId="1" xfId="0" applyFont="1" applyFill="1" applyBorder="1"/>
    <xf numFmtId="0" fontId="6" fillId="3" borderId="1" xfId="0" applyFont="1" applyFill="1" applyBorder="1"/>
    <xf numFmtId="14" fontId="6" fillId="4" borderId="4" xfId="0" applyNumberFormat="1" applyFont="1" applyFill="1" applyBorder="1" applyAlignment="1">
      <alignment horizontal="center"/>
    </xf>
    <xf numFmtId="0" fontId="10" fillId="7" borderId="2" xfId="0" applyFont="1" applyFill="1" applyBorder="1" applyAlignment="1">
      <alignment horizontal="left" wrapText="1"/>
    </xf>
    <xf numFmtId="1" fontId="7" fillId="4" borderId="4" xfId="0" applyNumberFormat="1" applyFont="1" applyFill="1" applyBorder="1" applyAlignment="1">
      <alignment horizontal="center"/>
    </xf>
    <xf numFmtId="2" fontId="7" fillId="4" borderId="1" xfId="0" applyNumberFormat="1" applyFont="1" applyFill="1" applyBorder="1" applyAlignment="1">
      <alignment horizontal="center"/>
    </xf>
    <xf numFmtId="0" fontId="7" fillId="4" borderId="1" xfId="0" applyFont="1" applyFill="1" applyBorder="1" applyAlignment="1">
      <alignment horizontal="center"/>
    </xf>
    <xf numFmtId="1" fontId="6" fillId="0" borderId="0" xfId="0" applyNumberFormat="1" applyFont="1"/>
    <xf numFmtId="0" fontId="7" fillId="0" borderId="0" xfId="0" applyFont="1"/>
    <xf numFmtId="0" fontId="10" fillId="7" borderId="2" xfId="0" applyFont="1" applyFill="1" applyBorder="1" applyAlignment="1">
      <alignment horizontal="left"/>
    </xf>
    <xf numFmtId="0" fontId="6" fillId="5" borderId="27" xfId="0" applyFont="1" applyFill="1" applyBorder="1"/>
    <xf numFmtId="0" fontId="6" fillId="5" borderId="3" xfId="0" applyFont="1" applyFill="1" applyBorder="1"/>
    <xf numFmtId="1" fontId="4" fillId="0" borderId="0" xfId="0" applyNumberFormat="1" applyFont="1"/>
    <xf numFmtId="0" fontId="15" fillId="0" borderId="0" xfId="0" applyFont="1"/>
    <xf numFmtId="1" fontId="0" fillId="4" borderId="1" xfId="0" applyNumberFormat="1" applyFill="1" applyBorder="1" applyAlignment="1">
      <alignment horizontal="center" vertical="top"/>
    </xf>
    <xf numFmtId="2" fontId="0" fillId="3" borderId="1" xfId="0" applyNumberFormat="1" applyFill="1" applyBorder="1" applyAlignment="1">
      <alignment horizontal="center" vertical="top"/>
    </xf>
    <xf numFmtId="49" fontId="15" fillId="8" borderId="28" xfId="0" applyNumberFormat="1" applyFont="1" applyFill="1" applyBorder="1" applyAlignment="1">
      <alignment vertical="top" wrapText="1"/>
    </xf>
    <xf numFmtId="14" fontId="6" fillId="5" borderId="4" xfId="0" applyNumberFormat="1" applyFont="1" applyFill="1" applyBorder="1" applyAlignment="1" applyProtection="1">
      <alignment horizontal="center" vertical="center"/>
      <protection locked="0"/>
    </xf>
    <xf numFmtId="49" fontId="15" fillId="8" borderId="28" xfId="0" applyNumberFormat="1" applyFont="1" applyFill="1" applyBorder="1" applyAlignment="1">
      <alignment vertical="top"/>
    </xf>
    <xf numFmtId="0" fontId="5" fillId="0" borderId="0" xfId="0" quotePrefix="1" applyFont="1"/>
    <xf numFmtId="0" fontId="5" fillId="0" borderId="12" xfId="0" quotePrefix="1" applyFont="1" applyBorder="1"/>
    <xf numFmtId="0" fontId="5" fillId="0" borderId="13" xfId="0" quotePrefix="1" applyFont="1" applyBorder="1"/>
    <xf numFmtId="0" fontId="5" fillId="0" borderId="14" xfId="0" quotePrefix="1" applyFont="1" applyBorder="1"/>
    <xf numFmtId="0" fontId="5" fillId="0" borderId="17" xfId="0" quotePrefix="1" applyFont="1" applyBorder="1"/>
    <xf numFmtId="0" fontId="18" fillId="7" borderId="18" xfId="0" applyFont="1" applyFill="1" applyBorder="1" applyAlignment="1">
      <alignment horizontal="left"/>
    </xf>
    <xf numFmtId="0" fontId="18" fillId="7" borderId="19" xfId="0" applyFont="1" applyFill="1" applyBorder="1" applyAlignment="1">
      <alignment horizontal="left"/>
    </xf>
    <xf numFmtId="0" fontId="18" fillId="7" borderId="23" xfId="0" applyFont="1" applyFill="1" applyBorder="1" applyAlignment="1">
      <alignment horizontal="left"/>
    </xf>
    <xf numFmtId="0" fontId="18" fillId="7" borderId="21" xfId="0" applyFont="1" applyFill="1" applyBorder="1" applyAlignment="1">
      <alignment horizontal="left"/>
    </xf>
    <xf numFmtId="0" fontId="5" fillId="0" borderId="0" xfId="0" quotePrefix="1" applyFont="1" applyAlignment="1">
      <alignment wrapText="1"/>
    </xf>
    <xf numFmtId="0" fontId="5" fillId="0" borderId="12" xfId="0" quotePrefix="1" applyFont="1" applyBorder="1" applyAlignment="1">
      <alignment wrapText="1"/>
    </xf>
    <xf numFmtId="0" fontId="5" fillId="0" borderId="11" xfId="0" quotePrefix="1" applyFont="1" applyBorder="1" applyAlignment="1">
      <alignment horizontal="left"/>
    </xf>
    <xf numFmtId="0" fontId="5" fillId="0" borderId="0" xfId="0" quotePrefix="1" applyFont="1" applyAlignment="1">
      <alignment horizontal="left"/>
    </xf>
    <xf numFmtId="0" fontId="5" fillId="0" borderId="12" xfId="0" quotePrefix="1" applyFont="1" applyBorder="1" applyAlignment="1">
      <alignment horizontal="left"/>
    </xf>
    <xf numFmtId="0" fontId="5" fillId="0" borderId="15" xfId="0" quotePrefix="1" applyFont="1" applyBorder="1" applyAlignment="1">
      <alignment wrapText="1"/>
    </xf>
    <xf numFmtId="0" fontId="5" fillId="0" borderId="10" xfId="0" quotePrefix="1" applyFont="1" applyBorder="1" applyAlignment="1">
      <alignment wrapText="1"/>
    </xf>
    <xf numFmtId="0" fontId="5" fillId="0" borderId="16" xfId="0" quotePrefix="1" applyFont="1" applyBorder="1" applyAlignment="1">
      <alignment wrapText="1"/>
    </xf>
    <xf numFmtId="0" fontId="18" fillId="7" borderId="8" xfId="0" applyFont="1" applyFill="1" applyBorder="1" applyAlignment="1">
      <alignment horizontal="left"/>
    </xf>
    <xf numFmtId="0" fontId="18" fillId="7" borderId="9" xfId="0" applyFont="1" applyFill="1" applyBorder="1" applyAlignment="1">
      <alignment horizontal="left"/>
    </xf>
    <xf numFmtId="0" fontId="5" fillId="0" borderId="11" xfId="0" quotePrefix="1" applyFont="1" applyBorder="1"/>
    <xf numFmtId="0" fontId="11" fillId="7" borderId="5" xfId="0" applyFont="1" applyFill="1" applyBorder="1" applyAlignment="1">
      <alignment horizontal="left"/>
    </xf>
    <xf numFmtId="0" fontId="11" fillId="7" borderId="6" xfId="0" applyFont="1" applyFill="1" applyBorder="1" applyAlignment="1">
      <alignment horizontal="left"/>
    </xf>
    <xf numFmtId="0" fontId="11" fillId="7" borderId="7" xfId="0" applyFont="1" applyFill="1" applyBorder="1" applyAlignment="1">
      <alignment horizontal="left"/>
    </xf>
    <xf numFmtId="0" fontId="5" fillId="0" borderId="11" xfId="0" quotePrefix="1" applyFont="1" applyBorder="1" applyAlignment="1">
      <alignment horizontal="left" wrapText="1"/>
    </xf>
    <xf numFmtId="0" fontId="5" fillId="0" borderId="0" xfId="0" quotePrefix="1" applyFont="1" applyAlignment="1">
      <alignment horizontal="left" wrapText="1"/>
    </xf>
    <xf numFmtId="0" fontId="5" fillId="0" borderId="12" xfId="0" quotePrefix="1" applyFont="1" applyBorder="1" applyAlignment="1">
      <alignment horizontal="left" wrapText="1"/>
    </xf>
    <xf numFmtId="0" fontId="10" fillId="7" borderId="2" xfId="0" applyFont="1" applyFill="1" applyBorder="1" applyAlignment="1">
      <alignment horizontal="left"/>
    </xf>
    <xf numFmtId="0" fontId="10" fillId="7" borderId="3" xfId="0" applyFont="1" applyFill="1" applyBorder="1" applyAlignment="1">
      <alignment horizontal="left"/>
    </xf>
    <xf numFmtId="0" fontId="6" fillId="5" borderId="2" xfId="0" applyFont="1" applyFill="1" applyBorder="1" applyAlignment="1" applyProtection="1">
      <alignment horizontal="left"/>
      <protection locked="0"/>
    </xf>
    <xf numFmtId="0" fontId="6" fillId="5" borderId="27" xfId="0" applyFont="1" applyFill="1" applyBorder="1" applyAlignment="1" applyProtection="1">
      <alignment horizontal="left"/>
      <protection locked="0"/>
    </xf>
    <xf numFmtId="0" fontId="6" fillId="5" borderId="3" xfId="0" applyFont="1" applyFill="1" applyBorder="1" applyAlignment="1" applyProtection="1">
      <alignment horizontal="left"/>
      <protection locked="0"/>
    </xf>
    <xf numFmtId="0" fontId="15" fillId="0" borderId="8"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0" xfId="0" applyFont="1" applyAlignment="1">
      <alignment horizontal="center" vertical="center" wrapText="1"/>
    </xf>
    <xf numFmtId="0" fontId="15" fillId="0" borderId="32" xfId="0" applyFont="1" applyBorder="1" applyAlignment="1">
      <alignment horizontal="center" vertical="center" wrapText="1"/>
    </xf>
    <xf numFmtId="0" fontId="15" fillId="0" borderId="33" xfId="0" applyFont="1" applyBorder="1" applyAlignment="1">
      <alignment horizontal="center" vertical="center" wrapText="1"/>
    </xf>
    <xf numFmtId="0" fontId="15" fillId="0" borderId="28" xfId="0" applyFont="1" applyBorder="1" applyAlignment="1">
      <alignment horizontal="center" vertical="center" wrapText="1"/>
    </xf>
    <xf numFmtId="0" fontId="15" fillId="0" borderId="34" xfId="0" applyFont="1" applyBorder="1" applyAlignment="1">
      <alignment horizontal="center" vertical="center" wrapText="1"/>
    </xf>
    <xf numFmtId="0" fontId="10" fillId="7" borderId="8" xfId="0" applyFont="1" applyFill="1" applyBorder="1" applyAlignment="1">
      <alignment horizontal="center"/>
    </xf>
    <xf numFmtId="0" fontId="10" fillId="7" borderId="31" xfId="0" applyFont="1" applyFill="1" applyBorder="1" applyAlignment="1">
      <alignment horizontal="center"/>
    </xf>
    <xf numFmtId="1" fontId="6" fillId="4" borderId="8" xfId="0" applyNumberFormat="1" applyFont="1" applyFill="1" applyBorder="1" applyAlignment="1">
      <alignment horizontal="center" wrapText="1"/>
    </xf>
    <xf numFmtId="1" fontId="6" fillId="4" borderId="31" xfId="0" applyNumberFormat="1" applyFont="1" applyFill="1" applyBorder="1" applyAlignment="1">
      <alignment horizontal="center" wrapText="1"/>
    </xf>
    <xf numFmtId="1" fontId="6" fillId="4" borderId="33" xfId="0" applyNumberFormat="1" applyFont="1" applyFill="1" applyBorder="1" applyAlignment="1">
      <alignment horizontal="center" wrapText="1"/>
    </xf>
    <xf numFmtId="1" fontId="6" fillId="4" borderId="34" xfId="0" applyNumberFormat="1" applyFont="1" applyFill="1" applyBorder="1" applyAlignment="1">
      <alignment horizontal="center" wrapText="1"/>
    </xf>
    <xf numFmtId="0" fontId="2" fillId="0" borderId="1" xfId="0" applyFont="1" applyBorder="1" applyAlignment="1">
      <alignment horizontal="center" vertical="center" wrapText="1"/>
    </xf>
    <xf numFmtId="0" fontId="8" fillId="7" borderId="24" xfId="0" applyFont="1" applyFill="1" applyBorder="1" applyAlignment="1">
      <alignment horizontal="center" wrapText="1"/>
    </xf>
    <xf numFmtId="0" fontId="8" fillId="7" borderId="25" xfId="0" applyFont="1" applyFill="1" applyBorder="1" applyAlignment="1">
      <alignment horizontal="center" wrapText="1"/>
    </xf>
    <xf numFmtId="0" fontId="8" fillId="7" borderId="26" xfId="0" applyFont="1" applyFill="1" applyBorder="1" applyAlignment="1">
      <alignment horizontal="center" wrapText="1"/>
    </xf>
  </cellXfs>
  <cellStyles count="1">
    <cellStyle name="Normal" xfId="0" builtinId="0"/>
  </cellStyles>
  <dxfs count="6">
    <dxf>
      <fill>
        <patternFill>
          <bgColor rgb="FFEE8866"/>
        </patternFill>
      </fill>
    </dxf>
    <dxf>
      <fill>
        <patternFill>
          <bgColor rgb="FF92D050"/>
        </patternFill>
      </fill>
    </dxf>
    <dxf>
      <font>
        <color auto="1"/>
      </font>
      <fill>
        <patternFill>
          <bgColor rgb="FFFFC000"/>
        </patternFill>
      </fill>
    </dxf>
    <dxf>
      <fill>
        <patternFill>
          <bgColor rgb="FF92D050"/>
        </patternFill>
      </fill>
    </dxf>
    <dxf>
      <fill>
        <patternFill>
          <bgColor rgb="FFFF0000"/>
        </patternFill>
      </fill>
    </dxf>
    <dxf>
      <font>
        <color rgb="FF006100"/>
      </font>
      <fill>
        <patternFill>
          <bgColor rgb="FFC6EFCE"/>
        </patternFill>
      </fill>
    </dxf>
  </dxfs>
  <tableStyles count="0" defaultTableStyle="TableStyleMedium2" defaultPivotStyle="PivotStyleLight16"/>
  <colors>
    <mruColors>
      <color rgb="FFEE8866"/>
      <color rgb="FFFF6600"/>
      <color rgb="FF004050"/>
      <color rgb="FF008FD0"/>
      <color rgb="FFA2D2F0"/>
      <color rgb="FFD8F0D9"/>
      <color rgb="FF43B649"/>
      <color rgb="FFB9E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324970</xdr:colOff>
      <xdr:row>28</xdr:row>
      <xdr:rowOff>78442</xdr:rowOff>
    </xdr:from>
    <xdr:to>
      <xdr:col>4</xdr:col>
      <xdr:colOff>444033</xdr:colOff>
      <xdr:row>32</xdr:row>
      <xdr:rowOff>157817</xdr:rowOff>
    </xdr:to>
    <xdr:pic>
      <xdr:nvPicPr>
        <xdr:cNvPr id="7" name="Picture 6">
          <a:extLst>
            <a:ext uri="{FF2B5EF4-FFF2-40B4-BE49-F238E27FC236}">
              <a16:creationId xmlns:a16="http://schemas.microsoft.com/office/drawing/2014/main" id="{D3D02C00-4C6E-4D98-BB4D-652563786CB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131794" y="6611471"/>
          <a:ext cx="1329298" cy="841375"/>
        </a:xfrm>
        <a:prstGeom prst="rect">
          <a:avLst/>
        </a:prstGeom>
      </xdr:spPr>
    </xdr:pic>
    <xdr:clientData/>
  </xdr:twoCellAnchor>
  <xdr:twoCellAnchor editAs="oneCell">
    <xdr:from>
      <xdr:col>4</xdr:col>
      <xdr:colOff>410510</xdr:colOff>
      <xdr:row>28</xdr:row>
      <xdr:rowOff>120557</xdr:rowOff>
    </xdr:from>
    <xdr:to>
      <xdr:col>6</xdr:col>
      <xdr:colOff>45740</xdr:colOff>
      <xdr:row>31</xdr:row>
      <xdr:rowOff>168181</xdr:rowOff>
    </xdr:to>
    <xdr:pic>
      <xdr:nvPicPr>
        <xdr:cNvPr id="8" name="Picture 7" descr="cid:image006.png@01D1D699.38A65420">
          <a:extLst>
            <a:ext uri="{FF2B5EF4-FFF2-40B4-BE49-F238E27FC236}">
              <a16:creationId xmlns:a16="http://schemas.microsoft.com/office/drawing/2014/main" id="{F6A5ECDA-59DF-48B5-AE3B-5311B2FC966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427569" y="6653586"/>
          <a:ext cx="84546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35719</xdr:colOff>
      <xdr:row>0</xdr:row>
      <xdr:rowOff>71437</xdr:rowOff>
    </xdr:from>
    <xdr:to>
      <xdr:col>3</xdr:col>
      <xdr:colOff>39687</xdr:colOff>
      <xdr:row>5</xdr:row>
      <xdr:rowOff>141375</xdr:rowOff>
    </xdr:to>
    <xdr:pic>
      <xdr:nvPicPr>
        <xdr:cNvPr id="5" name="Picture 4">
          <a:extLst>
            <a:ext uri="{FF2B5EF4-FFF2-40B4-BE49-F238E27FC236}">
              <a16:creationId xmlns:a16="http://schemas.microsoft.com/office/drawing/2014/main" id="{59539DDE-46C8-4CB3-866C-C296E72A288E}"/>
            </a:ext>
          </a:extLst>
        </xdr:cNvPr>
        <xdr:cNvPicPr>
          <a:picLocks noChangeAspect="1"/>
        </xdr:cNvPicPr>
      </xdr:nvPicPr>
      <xdr:blipFill rotWithShape="1">
        <a:blip xmlns:r="http://schemas.openxmlformats.org/officeDocument/2006/relationships" r:embed="rId3"/>
        <a:srcRect r="78929"/>
        <a:stretch/>
      </xdr:blipFill>
      <xdr:spPr>
        <a:xfrm>
          <a:off x="238125" y="71437"/>
          <a:ext cx="1218406" cy="1022438"/>
        </a:xfrm>
        <a:prstGeom prst="rect">
          <a:avLst/>
        </a:prstGeom>
      </xdr:spPr>
    </xdr:pic>
    <xdr:clientData/>
  </xdr:twoCellAnchor>
  <xdr:twoCellAnchor editAs="oneCell">
    <xdr:from>
      <xdr:col>3</xdr:col>
      <xdr:colOff>59531</xdr:colOff>
      <xdr:row>0</xdr:row>
      <xdr:rowOff>35719</xdr:rowOff>
    </xdr:from>
    <xdr:to>
      <xdr:col>9</xdr:col>
      <xdr:colOff>150813</xdr:colOff>
      <xdr:row>5</xdr:row>
      <xdr:rowOff>105657</xdr:rowOff>
    </xdr:to>
    <xdr:pic>
      <xdr:nvPicPr>
        <xdr:cNvPr id="6" name="Picture 5">
          <a:extLst>
            <a:ext uri="{FF2B5EF4-FFF2-40B4-BE49-F238E27FC236}">
              <a16:creationId xmlns:a16="http://schemas.microsoft.com/office/drawing/2014/main" id="{37BF18A4-F18F-43DF-A154-16B65DC4C632}"/>
            </a:ext>
          </a:extLst>
        </xdr:cNvPr>
        <xdr:cNvPicPr>
          <a:picLocks noChangeAspect="1"/>
        </xdr:cNvPicPr>
      </xdr:nvPicPr>
      <xdr:blipFill rotWithShape="1">
        <a:blip xmlns:r="http://schemas.openxmlformats.org/officeDocument/2006/relationships" r:embed="rId3"/>
        <a:srcRect l="35415"/>
        <a:stretch/>
      </xdr:blipFill>
      <xdr:spPr>
        <a:xfrm>
          <a:off x="1476375" y="35719"/>
          <a:ext cx="3734594" cy="1022438"/>
        </a:xfrm>
        <a:prstGeom prst="rect">
          <a:avLst/>
        </a:prstGeom>
      </xdr:spPr>
    </xdr:pic>
    <xdr:clientData/>
  </xdr:twoCellAnchor>
  <xdr:twoCellAnchor editAs="oneCell">
    <xdr:from>
      <xdr:col>1</xdr:col>
      <xdr:colOff>112059</xdr:colOff>
      <xdr:row>28</xdr:row>
      <xdr:rowOff>156882</xdr:rowOff>
    </xdr:from>
    <xdr:to>
      <xdr:col>2</xdr:col>
      <xdr:colOff>394863</xdr:colOff>
      <xdr:row>31</xdr:row>
      <xdr:rowOff>109256</xdr:rowOff>
    </xdr:to>
    <xdr:pic>
      <xdr:nvPicPr>
        <xdr:cNvPr id="9" name="Picture 8" descr="image">
          <a:extLst>
            <a:ext uri="{FF2B5EF4-FFF2-40B4-BE49-F238E27FC236}">
              <a16:creationId xmlns:a16="http://schemas.microsoft.com/office/drawing/2014/main" id="{884F1138-51F1-4D44-81D5-25B7879771F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13765" y="6689911"/>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xdr:colOff>
      <xdr:row>21</xdr:row>
      <xdr:rowOff>38101</xdr:rowOff>
    </xdr:from>
    <xdr:to>
      <xdr:col>3</xdr:col>
      <xdr:colOff>514350</xdr:colOff>
      <xdr:row>22</xdr:row>
      <xdr:rowOff>179295</xdr:rowOff>
    </xdr:to>
    <xdr:sp macro="" textlink="">
      <xdr:nvSpPr>
        <xdr:cNvPr id="3" name="Right Brace 2">
          <a:extLst>
            <a:ext uri="{FF2B5EF4-FFF2-40B4-BE49-F238E27FC236}">
              <a16:creationId xmlns:a16="http://schemas.microsoft.com/office/drawing/2014/main" id="{00000000-0008-0000-0100-000003000000}"/>
            </a:ext>
          </a:extLst>
        </xdr:cNvPr>
        <xdr:cNvSpPr/>
      </xdr:nvSpPr>
      <xdr:spPr>
        <a:xfrm>
          <a:off x="6569449" y="3276601"/>
          <a:ext cx="466725" cy="331694"/>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xdr:from>
      <xdr:col>3</xdr:col>
      <xdr:colOff>142873</xdr:colOff>
      <xdr:row>9</xdr:row>
      <xdr:rowOff>44824</xdr:rowOff>
    </xdr:from>
    <xdr:to>
      <xdr:col>3</xdr:col>
      <xdr:colOff>561974</xdr:colOff>
      <xdr:row>11</xdr:row>
      <xdr:rowOff>0</xdr:rowOff>
    </xdr:to>
    <xdr:sp macro="" textlink="">
      <xdr:nvSpPr>
        <xdr:cNvPr id="5" name="Right Brace 4">
          <a:extLst>
            <a:ext uri="{FF2B5EF4-FFF2-40B4-BE49-F238E27FC236}">
              <a16:creationId xmlns:a16="http://schemas.microsoft.com/office/drawing/2014/main" id="{00000000-0008-0000-0100-000005000000}"/>
            </a:ext>
          </a:extLst>
        </xdr:cNvPr>
        <xdr:cNvSpPr/>
      </xdr:nvSpPr>
      <xdr:spPr>
        <a:xfrm>
          <a:off x="6664697" y="1759324"/>
          <a:ext cx="419101" cy="336176"/>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editAs="oneCell">
    <xdr:from>
      <xdr:col>1</xdr:col>
      <xdr:colOff>819150</xdr:colOff>
      <xdr:row>33</xdr:row>
      <xdr:rowOff>0</xdr:rowOff>
    </xdr:from>
    <xdr:to>
      <xdr:col>1</xdr:col>
      <xdr:colOff>2158048</xdr:colOff>
      <xdr:row>37</xdr:row>
      <xdr:rowOff>0</xdr:rowOff>
    </xdr:to>
    <xdr:pic>
      <xdr:nvPicPr>
        <xdr:cNvPr id="7" name="Picture 6">
          <a:extLst>
            <a:ext uri="{FF2B5EF4-FFF2-40B4-BE49-F238E27FC236}">
              <a16:creationId xmlns:a16="http://schemas.microsoft.com/office/drawing/2014/main" id="{6BA2E1C2-1339-4886-95B9-6F115C7990C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257300" y="5848350"/>
          <a:ext cx="1341438" cy="762000"/>
        </a:xfrm>
        <a:prstGeom prst="rect">
          <a:avLst/>
        </a:prstGeom>
      </xdr:spPr>
    </xdr:pic>
    <xdr:clientData/>
  </xdr:twoCellAnchor>
  <xdr:twoCellAnchor editAs="oneCell">
    <xdr:from>
      <xdr:col>1</xdr:col>
      <xdr:colOff>2063751</xdr:colOff>
      <xdr:row>33</xdr:row>
      <xdr:rowOff>36513</xdr:rowOff>
    </xdr:from>
    <xdr:to>
      <xdr:col>1</xdr:col>
      <xdr:colOff>2919096</xdr:colOff>
      <xdr:row>36</xdr:row>
      <xdr:rowOff>24130</xdr:rowOff>
    </xdr:to>
    <xdr:pic>
      <xdr:nvPicPr>
        <xdr:cNvPr id="8" name="Picture 7" descr="cid:image006.png@01D1D699.38A65420">
          <a:extLst>
            <a:ext uri="{FF2B5EF4-FFF2-40B4-BE49-F238E27FC236}">
              <a16:creationId xmlns:a16="http://schemas.microsoft.com/office/drawing/2014/main" id="{BCC6C633-6029-44C9-962D-6DD1DE1226F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501901" y="5884863"/>
          <a:ext cx="851535" cy="541337"/>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55564</xdr:colOff>
      <xdr:row>0</xdr:row>
      <xdr:rowOff>7937</xdr:rowOff>
    </xdr:from>
    <xdr:to>
      <xdr:col>1</xdr:col>
      <xdr:colOff>1282860</xdr:colOff>
      <xdr:row>5</xdr:row>
      <xdr:rowOff>77875</xdr:rowOff>
    </xdr:to>
    <xdr:pic>
      <xdr:nvPicPr>
        <xdr:cNvPr id="11" name="Picture 10">
          <a:extLst>
            <a:ext uri="{FF2B5EF4-FFF2-40B4-BE49-F238E27FC236}">
              <a16:creationId xmlns:a16="http://schemas.microsoft.com/office/drawing/2014/main" id="{70ECD79A-358B-4ED9-8626-9E52A28D470B}"/>
            </a:ext>
          </a:extLst>
        </xdr:cNvPr>
        <xdr:cNvPicPr>
          <a:picLocks noChangeAspect="1"/>
        </xdr:cNvPicPr>
      </xdr:nvPicPr>
      <xdr:blipFill rotWithShape="1">
        <a:blip xmlns:r="http://schemas.openxmlformats.org/officeDocument/2006/relationships" r:embed="rId3"/>
        <a:srcRect r="78929"/>
        <a:stretch/>
      </xdr:blipFill>
      <xdr:spPr>
        <a:xfrm>
          <a:off x="496095" y="7937"/>
          <a:ext cx="1218406" cy="1022438"/>
        </a:xfrm>
        <a:prstGeom prst="rect">
          <a:avLst/>
        </a:prstGeom>
      </xdr:spPr>
    </xdr:pic>
    <xdr:clientData/>
  </xdr:twoCellAnchor>
  <xdr:twoCellAnchor editAs="oneCell">
    <xdr:from>
      <xdr:col>1</xdr:col>
      <xdr:colOff>1262063</xdr:colOff>
      <xdr:row>0</xdr:row>
      <xdr:rowOff>0</xdr:rowOff>
    </xdr:from>
    <xdr:to>
      <xdr:col>2</xdr:col>
      <xdr:colOff>478155</xdr:colOff>
      <xdr:row>5</xdr:row>
      <xdr:rowOff>63588</xdr:rowOff>
    </xdr:to>
    <xdr:pic>
      <xdr:nvPicPr>
        <xdr:cNvPr id="9" name="Picture 8">
          <a:extLst>
            <a:ext uri="{FF2B5EF4-FFF2-40B4-BE49-F238E27FC236}">
              <a16:creationId xmlns:a16="http://schemas.microsoft.com/office/drawing/2014/main" id="{195FBD88-AEC8-40E6-9A6D-6685A43455D7}"/>
            </a:ext>
          </a:extLst>
        </xdr:cNvPr>
        <xdr:cNvPicPr>
          <a:picLocks noChangeAspect="1"/>
        </xdr:cNvPicPr>
      </xdr:nvPicPr>
      <xdr:blipFill rotWithShape="1">
        <a:blip xmlns:r="http://schemas.openxmlformats.org/officeDocument/2006/relationships" r:embed="rId3"/>
        <a:srcRect l="35415"/>
        <a:stretch/>
      </xdr:blipFill>
      <xdr:spPr>
        <a:xfrm>
          <a:off x="1702594" y="0"/>
          <a:ext cx="3734594" cy="1022438"/>
        </a:xfrm>
        <a:prstGeom prst="rect">
          <a:avLst/>
        </a:prstGeom>
      </xdr:spPr>
    </xdr:pic>
    <xdr:clientData/>
  </xdr:twoCellAnchor>
  <xdr:twoCellAnchor editAs="oneCell">
    <xdr:from>
      <xdr:col>0</xdr:col>
      <xdr:colOff>428626</xdr:colOff>
      <xdr:row>33</xdr:row>
      <xdr:rowOff>19052</xdr:rowOff>
    </xdr:from>
    <xdr:to>
      <xdr:col>1</xdr:col>
      <xdr:colOff>878398</xdr:colOff>
      <xdr:row>35</xdr:row>
      <xdr:rowOff>173356</xdr:rowOff>
    </xdr:to>
    <xdr:pic>
      <xdr:nvPicPr>
        <xdr:cNvPr id="10" name="Picture 9" descr="image">
          <a:extLst>
            <a:ext uri="{FF2B5EF4-FFF2-40B4-BE49-F238E27FC236}">
              <a16:creationId xmlns:a16="http://schemas.microsoft.com/office/drawing/2014/main" id="{C7C12800-485F-40AC-A1C3-15912B3EA98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8626" y="5867402"/>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127000</xdr:colOff>
      <xdr:row>9</xdr:row>
      <xdr:rowOff>152400</xdr:rowOff>
    </xdr:from>
    <xdr:to>
      <xdr:col>8</xdr:col>
      <xdr:colOff>162560</xdr:colOff>
      <xdr:row>12</xdr:row>
      <xdr:rowOff>58420</xdr:rowOff>
    </xdr:to>
    <xdr:sp macro="" textlink="">
      <xdr:nvSpPr>
        <xdr:cNvPr id="2" name="TextBox 1">
          <a:extLst>
            <a:ext uri="{FF2B5EF4-FFF2-40B4-BE49-F238E27FC236}">
              <a16:creationId xmlns:a16="http://schemas.microsoft.com/office/drawing/2014/main" id="{BB70C7DB-7585-4724-AAAA-957BCF4F99FF}"/>
            </a:ext>
          </a:extLst>
        </xdr:cNvPr>
        <xdr:cNvSpPr txBox="1"/>
      </xdr:nvSpPr>
      <xdr:spPr>
        <a:xfrm>
          <a:off x="7218082" y="2008094"/>
          <a:ext cx="1523702" cy="4976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twoCellAnchor>
    <xdr:from>
      <xdr:col>4</xdr:col>
      <xdr:colOff>137160</xdr:colOff>
      <xdr:row>20</xdr:row>
      <xdr:rowOff>152400</xdr:rowOff>
    </xdr:from>
    <xdr:to>
      <xdr:col>8</xdr:col>
      <xdr:colOff>170180</xdr:colOff>
      <xdr:row>23</xdr:row>
      <xdr:rowOff>36830</xdr:rowOff>
    </xdr:to>
    <xdr:sp macro="" textlink="">
      <xdr:nvSpPr>
        <xdr:cNvPr id="13" name="TextBox 12">
          <a:extLst>
            <a:ext uri="{FF2B5EF4-FFF2-40B4-BE49-F238E27FC236}">
              <a16:creationId xmlns:a16="http://schemas.microsoft.com/office/drawing/2014/main" id="{E7A50556-EBC4-477A-8D2C-12178D426E04}"/>
            </a:ext>
          </a:extLst>
        </xdr:cNvPr>
        <xdr:cNvSpPr txBox="1"/>
      </xdr:nvSpPr>
      <xdr:spPr>
        <a:xfrm>
          <a:off x="7223760" y="3421380"/>
          <a:ext cx="1518920" cy="501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1048730</xdr:colOff>
      <xdr:row>107</xdr:row>
      <xdr:rowOff>39202</xdr:rowOff>
    </xdr:from>
    <xdr:to>
      <xdr:col>1</xdr:col>
      <xdr:colOff>2420013</xdr:colOff>
      <xdr:row>111</xdr:row>
      <xdr:rowOff>58887</xdr:rowOff>
    </xdr:to>
    <xdr:pic>
      <xdr:nvPicPr>
        <xdr:cNvPr id="7" name="Picture 6">
          <a:extLst>
            <a:ext uri="{FF2B5EF4-FFF2-40B4-BE49-F238E27FC236}">
              <a16:creationId xmlns:a16="http://schemas.microsoft.com/office/drawing/2014/main" id="{C95AB0DB-AF5B-47DD-B2F6-944F3C7144A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613506" y="21841367"/>
          <a:ext cx="1360488" cy="720351"/>
        </a:xfrm>
        <a:prstGeom prst="rect">
          <a:avLst/>
        </a:prstGeom>
      </xdr:spPr>
    </xdr:pic>
    <xdr:clientData/>
  </xdr:twoCellAnchor>
  <xdr:twoCellAnchor editAs="oneCell">
    <xdr:from>
      <xdr:col>1</xdr:col>
      <xdr:colOff>2379338</xdr:colOff>
      <xdr:row>107</xdr:row>
      <xdr:rowOff>117643</xdr:rowOff>
    </xdr:from>
    <xdr:to>
      <xdr:col>1</xdr:col>
      <xdr:colOff>3241182</xdr:colOff>
      <xdr:row>110</xdr:row>
      <xdr:rowOff>78590</xdr:rowOff>
    </xdr:to>
    <xdr:pic>
      <xdr:nvPicPr>
        <xdr:cNvPr id="8" name="Picture 7" descr="cid:image006.png@01D1D699.38A65420">
          <a:extLst>
            <a:ext uri="{FF2B5EF4-FFF2-40B4-BE49-F238E27FC236}">
              <a16:creationId xmlns:a16="http://schemas.microsoft.com/office/drawing/2014/main" id="{7158B7BE-C1EB-4529-B85A-F9C6B803FF9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944114" y="21919808"/>
          <a:ext cx="868045" cy="498829"/>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1424305</xdr:colOff>
      <xdr:row>0</xdr:row>
      <xdr:rowOff>69215</xdr:rowOff>
    </xdr:from>
    <xdr:to>
      <xdr:col>2</xdr:col>
      <xdr:colOff>1702239</xdr:colOff>
      <xdr:row>5</xdr:row>
      <xdr:rowOff>135502</xdr:rowOff>
    </xdr:to>
    <xdr:pic>
      <xdr:nvPicPr>
        <xdr:cNvPr id="6" name="Picture 5">
          <a:extLst>
            <a:ext uri="{FF2B5EF4-FFF2-40B4-BE49-F238E27FC236}">
              <a16:creationId xmlns:a16="http://schemas.microsoft.com/office/drawing/2014/main" id="{3F4A834D-5DF6-432C-B116-45CE82C1A941}"/>
            </a:ext>
          </a:extLst>
        </xdr:cNvPr>
        <xdr:cNvPicPr>
          <a:picLocks noChangeAspect="1"/>
        </xdr:cNvPicPr>
      </xdr:nvPicPr>
      <xdr:blipFill rotWithShape="1">
        <a:blip xmlns:r="http://schemas.openxmlformats.org/officeDocument/2006/relationships" r:embed="rId3"/>
        <a:srcRect l="35415"/>
        <a:stretch/>
      </xdr:blipFill>
      <xdr:spPr>
        <a:xfrm>
          <a:off x="1989081" y="69215"/>
          <a:ext cx="3908080" cy="1069699"/>
        </a:xfrm>
        <a:prstGeom prst="rect">
          <a:avLst/>
        </a:prstGeom>
      </xdr:spPr>
    </xdr:pic>
    <xdr:clientData/>
  </xdr:twoCellAnchor>
  <xdr:twoCellAnchor editAs="oneCell">
    <xdr:from>
      <xdr:col>1</xdr:col>
      <xdr:colOff>128158</xdr:colOff>
      <xdr:row>107</xdr:row>
      <xdr:rowOff>116989</xdr:rowOff>
    </xdr:from>
    <xdr:to>
      <xdr:col>1</xdr:col>
      <xdr:colOff>1050529</xdr:colOff>
      <xdr:row>110</xdr:row>
      <xdr:rowOff>21738</xdr:rowOff>
    </xdr:to>
    <xdr:pic>
      <xdr:nvPicPr>
        <xdr:cNvPr id="9" name="Picture 8" descr="image">
          <a:extLst>
            <a:ext uri="{FF2B5EF4-FFF2-40B4-BE49-F238E27FC236}">
              <a16:creationId xmlns:a16="http://schemas.microsoft.com/office/drawing/2014/main" id="{7FA0340F-9E81-42E5-8371-0828BBC9860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92934" y="21919154"/>
          <a:ext cx="907131" cy="4413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134470</xdr:colOff>
      <xdr:row>0</xdr:row>
      <xdr:rowOff>0</xdr:rowOff>
    </xdr:from>
    <xdr:to>
      <xdr:col>1</xdr:col>
      <xdr:colOff>1354781</xdr:colOff>
      <xdr:row>5</xdr:row>
      <xdr:rowOff>96859</xdr:rowOff>
    </xdr:to>
    <xdr:pic>
      <xdr:nvPicPr>
        <xdr:cNvPr id="10" name="Picture 9">
          <a:extLst>
            <a:ext uri="{FF2B5EF4-FFF2-40B4-BE49-F238E27FC236}">
              <a16:creationId xmlns:a16="http://schemas.microsoft.com/office/drawing/2014/main" id="{768C4A85-7280-49B4-8F21-8D2F2933226F}"/>
            </a:ext>
          </a:extLst>
        </xdr:cNvPr>
        <xdr:cNvPicPr>
          <a:picLocks noChangeAspect="1"/>
        </xdr:cNvPicPr>
      </xdr:nvPicPr>
      <xdr:blipFill rotWithShape="1">
        <a:blip xmlns:r="http://schemas.openxmlformats.org/officeDocument/2006/relationships" r:embed="rId3"/>
        <a:srcRect r="78929"/>
        <a:stretch/>
      </xdr:blipFill>
      <xdr:spPr>
        <a:xfrm>
          <a:off x="699246" y="0"/>
          <a:ext cx="1218406" cy="110154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833438</xdr:colOff>
      <xdr:row>204</xdr:row>
      <xdr:rowOff>178594</xdr:rowOff>
    </xdr:from>
    <xdr:to>
      <xdr:col>3</xdr:col>
      <xdr:colOff>326709</xdr:colOff>
      <xdr:row>209</xdr:row>
      <xdr:rowOff>59849</xdr:rowOff>
    </xdr:to>
    <xdr:pic>
      <xdr:nvPicPr>
        <xdr:cNvPr id="7" name="Picture 6">
          <a:extLst>
            <a:ext uri="{FF2B5EF4-FFF2-40B4-BE49-F238E27FC236}">
              <a16:creationId xmlns:a16="http://schemas.microsoft.com/office/drawing/2014/main" id="{0FAC2D2C-B07C-43D5-A977-30448DB50C9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571626" y="39219188"/>
          <a:ext cx="1293813" cy="841375"/>
        </a:xfrm>
        <a:prstGeom prst="rect">
          <a:avLst/>
        </a:prstGeom>
      </xdr:spPr>
    </xdr:pic>
    <xdr:clientData/>
  </xdr:twoCellAnchor>
  <xdr:twoCellAnchor editAs="oneCell">
    <xdr:from>
      <xdr:col>7</xdr:col>
      <xdr:colOff>1235077</xdr:colOff>
      <xdr:row>205</xdr:row>
      <xdr:rowOff>48420</xdr:rowOff>
    </xdr:from>
    <xdr:to>
      <xdr:col>7</xdr:col>
      <xdr:colOff>2078357</xdr:colOff>
      <xdr:row>208</xdr:row>
      <xdr:rowOff>94774</xdr:rowOff>
    </xdr:to>
    <xdr:pic>
      <xdr:nvPicPr>
        <xdr:cNvPr id="8" name="Picture 7" descr="cid:image006.png@01D1D699.38A65420">
          <a:extLst>
            <a:ext uri="{FF2B5EF4-FFF2-40B4-BE49-F238E27FC236}">
              <a16:creationId xmlns:a16="http://schemas.microsoft.com/office/drawing/2014/main" id="{586C99B9-7359-4408-8564-4BCF6393786A}"/>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854327" y="39279514"/>
          <a:ext cx="85153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0</xdr:colOff>
      <xdr:row>0</xdr:row>
      <xdr:rowOff>190500</xdr:rowOff>
    </xdr:from>
    <xdr:to>
      <xdr:col>2</xdr:col>
      <xdr:colOff>323374</xdr:colOff>
      <xdr:row>5</xdr:row>
      <xdr:rowOff>135660</xdr:rowOff>
    </xdr:to>
    <xdr:pic>
      <xdr:nvPicPr>
        <xdr:cNvPr id="5" name="Picture 4">
          <a:extLst>
            <a:ext uri="{FF2B5EF4-FFF2-40B4-BE49-F238E27FC236}">
              <a16:creationId xmlns:a16="http://schemas.microsoft.com/office/drawing/2014/main" id="{0EF8F29E-F26E-426F-989E-5EAD32116484}"/>
            </a:ext>
          </a:extLst>
        </xdr:cNvPr>
        <xdr:cNvPicPr>
          <a:picLocks noChangeAspect="1"/>
        </xdr:cNvPicPr>
      </xdr:nvPicPr>
      <xdr:blipFill rotWithShape="1">
        <a:blip xmlns:r="http://schemas.openxmlformats.org/officeDocument/2006/relationships" r:embed="rId3"/>
        <a:srcRect r="78929"/>
        <a:stretch/>
      </xdr:blipFill>
      <xdr:spPr>
        <a:xfrm>
          <a:off x="738188" y="190500"/>
          <a:ext cx="1218406" cy="1022438"/>
        </a:xfrm>
        <a:prstGeom prst="rect">
          <a:avLst/>
        </a:prstGeom>
      </xdr:spPr>
    </xdr:pic>
    <xdr:clientData/>
  </xdr:twoCellAnchor>
  <xdr:twoCellAnchor editAs="oneCell">
    <xdr:from>
      <xdr:col>2</xdr:col>
      <xdr:colOff>439738</xdr:colOff>
      <xdr:row>0</xdr:row>
      <xdr:rowOff>190500</xdr:rowOff>
    </xdr:from>
    <xdr:to>
      <xdr:col>5</xdr:col>
      <xdr:colOff>1583373</xdr:colOff>
      <xdr:row>5</xdr:row>
      <xdr:rowOff>132485</xdr:rowOff>
    </xdr:to>
    <xdr:pic>
      <xdr:nvPicPr>
        <xdr:cNvPr id="6" name="Picture 5">
          <a:extLst>
            <a:ext uri="{FF2B5EF4-FFF2-40B4-BE49-F238E27FC236}">
              <a16:creationId xmlns:a16="http://schemas.microsoft.com/office/drawing/2014/main" id="{AE71B6E5-1FB3-4701-9EE9-3599A37BA5EB}"/>
            </a:ext>
          </a:extLst>
        </xdr:cNvPr>
        <xdr:cNvPicPr>
          <a:picLocks noChangeAspect="1"/>
        </xdr:cNvPicPr>
      </xdr:nvPicPr>
      <xdr:blipFill rotWithShape="1">
        <a:blip xmlns:r="http://schemas.openxmlformats.org/officeDocument/2006/relationships" r:embed="rId3"/>
        <a:srcRect l="35415"/>
        <a:stretch/>
      </xdr:blipFill>
      <xdr:spPr>
        <a:xfrm>
          <a:off x="2144713" y="190500"/>
          <a:ext cx="3943985" cy="997355"/>
        </a:xfrm>
        <a:prstGeom prst="rect">
          <a:avLst/>
        </a:prstGeom>
      </xdr:spPr>
    </xdr:pic>
    <xdr:clientData/>
  </xdr:twoCellAnchor>
  <xdr:twoCellAnchor editAs="oneCell">
    <xdr:from>
      <xdr:col>0</xdr:col>
      <xdr:colOff>714375</xdr:colOff>
      <xdr:row>205</xdr:row>
      <xdr:rowOff>59532</xdr:rowOff>
    </xdr:from>
    <xdr:to>
      <xdr:col>1</xdr:col>
      <xdr:colOff>859029</xdr:colOff>
      <xdr:row>208</xdr:row>
      <xdr:rowOff>18256</xdr:rowOff>
    </xdr:to>
    <xdr:pic>
      <xdr:nvPicPr>
        <xdr:cNvPr id="9" name="Picture 8" descr="image">
          <a:extLst>
            <a:ext uri="{FF2B5EF4-FFF2-40B4-BE49-F238E27FC236}">
              <a16:creationId xmlns:a16="http://schemas.microsoft.com/office/drawing/2014/main" id="{E3B0A28F-6B61-4835-8EA4-F41A45B39FE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14375" y="39290626"/>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theme="3" tint="0.59999389629810485"/>
  </sheetPr>
  <dimension ref="A6:R26"/>
  <sheetViews>
    <sheetView showGridLines="0" showRowColHeaders="0" zoomScale="85" zoomScaleNormal="85" workbookViewId="0">
      <selection activeCell="U10" sqref="U10"/>
    </sheetView>
  </sheetViews>
  <sheetFormatPr defaultRowHeight="15" x14ac:dyDescent="0.25"/>
  <cols>
    <col min="1" max="1" width="3" customWidth="1"/>
  </cols>
  <sheetData>
    <row r="6" spans="1:18" ht="15.75" thickBot="1" x14ac:dyDescent="0.3"/>
    <row r="7" spans="1:18" ht="17.25" thickBot="1" x14ac:dyDescent="0.35">
      <c r="B7" s="107" t="s">
        <v>0</v>
      </c>
      <c r="C7" s="108"/>
      <c r="D7" s="108"/>
      <c r="E7" s="108"/>
      <c r="F7" s="108"/>
      <c r="G7" s="108"/>
      <c r="H7" s="108"/>
      <c r="I7" s="108"/>
      <c r="J7" s="108"/>
      <c r="K7" s="108"/>
      <c r="L7" s="108"/>
      <c r="M7" s="108"/>
      <c r="N7" s="108"/>
      <c r="O7" s="108"/>
      <c r="P7" s="108"/>
      <c r="Q7" s="108"/>
      <c r="R7" s="109"/>
    </row>
    <row r="8" spans="1:18" ht="4.5" customHeight="1" x14ac:dyDescent="0.3">
      <c r="B8" s="1"/>
      <c r="C8" s="1"/>
      <c r="D8" s="1"/>
      <c r="E8" s="1"/>
      <c r="F8" s="1"/>
      <c r="G8" s="1"/>
      <c r="H8" s="1"/>
      <c r="I8" s="1"/>
      <c r="J8" s="1"/>
      <c r="K8" s="1"/>
      <c r="L8" s="1"/>
      <c r="M8" s="1"/>
      <c r="N8" s="1"/>
      <c r="O8" s="1"/>
      <c r="P8" s="1"/>
      <c r="Q8" s="1"/>
      <c r="R8" s="1"/>
    </row>
    <row r="9" spans="1:18" ht="16.5" x14ac:dyDescent="0.3">
      <c r="B9" s="104" t="s">
        <v>1</v>
      </c>
      <c r="C9" s="105"/>
      <c r="D9" s="105"/>
      <c r="E9" s="105"/>
      <c r="F9" s="105"/>
      <c r="G9" s="105"/>
      <c r="H9" s="105"/>
      <c r="I9" s="105"/>
      <c r="J9" s="105"/>
      <c r="K9" s="105"/>
      <c r="L9" s="105"/>
      <c r="M9" s="105"/>
      <c r="N9" s="105"/>
      <c r="O9" s="105"/>
      <c r="P9" s="105"/>
      <c r="Q9" s="105"/>
      <c r="R9" s="105"/>
    </row>
    <row r="10" spans="1:18" ht="31.5" customHeight="1" x14ac:dyDescent="0.3">
      <c r="A10" s="2"/>
      <c r="B10" s="101" t="s">
        <v>2</v>
      </c>
      <c r="C10" s="102"/>
      <c r="D10" s="102"/>
      <c r="E10" s="102"/>
      <c r="F10" s="102"/>
      <c r="G10" s="102"/>
      <c r="H10" s="102"/>
      <c r="I10" s="102"/>
      <c r="J10" s="102"/>
      <c r="K10" s="102"/>
      <c r="L10" s="102"/>
      <c r="M10" s="102"/>
      <c r="N10" s="102"/>
      <c r="O10" s="102"/>
      <c r="P10" s="102"/>
      <c r="Q10" s="102"/>
      <c r="R10" s="103"/>
    </row>
    <row r="11" spans="1:18" ht="31.5" customHeight="1" x14ac:dyDescent="0.3">
      <c r="A11" s="2"/>
      <c r="B11" s="101" t="s">
        <v>3</v>
      </c>
      <c r="C11" s="102"/>
      <c r="D11" s="102"/>
      <c r="E11" s="102"/>
      <c r="F11" s="102"/>
      <c r="G11" s="102"/>
      <c r="H11" s="102"/>
      <c r="I11" s="102"/>
      <c r="J11" s="102"/>
      <c r="K11" s="102"/>
      <c r="L11" s="102"/>
      <c r="M11" s="102"/>
      <c r="N11" s="102"/>
      <c r="O11" s="102"/>
      <c r="P11" s="102"/>
      <c r="Q11" s="102"/>
      <c r="R11" s="103"/>
    </row>
    <row r="12" spans="1:18" ht="16.5" x14ac:dyDescent="0.3">
      <c r="A12" s="2"/>
      <c r="B12" s="106" t="s">
        <v>4</v>
      </c>
      <c r="C12" s="87"/>
      <c r="D12" s="87"/>
      <c r="E12" s="87"/>
      <c r="F12" s="87"/>
      <c r="G12" s="87"/>
      <c r="H12" s="87"/>
      <c r="I12" s="87"/>
      <c r="J12" s="87"/>
      <c r="K12" s="87"/>
      <c r="L12" s="87"/>
      <c r="M12" s="87"/>
      <c r="N12" s="87"/>
      <c r="O12" s="87"/>
      <c r="P12" s="87"/>
      <c r="Q12" s="87"/>
      <c r="R12" s="88"/>
    </row>
    <row r="13" spans="1:18" ht="31.5" customHeight="1" x14ac:dyDescent="0.3">
      <c r="A13" s="2"/>
      <c r="B13" s="110" t="s">
        <v>5</v>
      </c>
      <c r="C13" s="111"/>
      <c r="D13" s="111"/>
      <c r="E13" s="111"/>
      <c r="F13" s="111"/>
      <c r="G13" s="111"/>
      <c r="H13" s="111"/>
      <c r="I13" s="111"/>
      <c r="J13" s="111"/>
      <c r="K13" s="111"/>
      <c r="L13" s="111"/>
      <c r="M13" s="111"/>
      <c r="N13" s="111"/>
      <c r="O13" s="111"/>
      <c r="P13" s="111"/>
      <c r="Q13" s="111"/>
      <c r="R13" s="112"/>
    </row>
    <row r="14" spans="1:18" ht="16.5" x14ac:dyDescent="0.3">
      <c r="A14" s="2"/>
      <c r="B14" s="89" t="s">
        <v>6</v>
      </c>
      <c r="C14" s="90"/>
      <c r="D14" s="90"/>
      <c r="E14" s="90"/>
      <c r="F14" s="90"/>
      <c r="G14" s="90"/>
      <c r="H14" s="90"/>
      <c r="I14" s="90"/>
      <c r="J14" s="90"/>
      <c r="K14" s="90"/>
      <c r="L14" s="90"/>
      <c r="M14" s="90"/>
      <c r="N14" s="90"/>
      <c r="O14" s="90"/>
      <c r="P14" s="90"/>
      <c r="Q14" s="90"/>
      <c r="R14" s="91"/>
    </row>
    <row r="15" spans="1:18" ht="5.85" customHeight="1" x14ac:dyDescent="0.3">
      <c r="B15" s="1"/>
      <c r="C15" s="1"/>
      <c r="D15" s="1"/>
      <c r="E15" s="1"/>
      <c r="F15" s="1"/>
      <c r="G15" s="1"/>
      <c r="H15" s="1"/>
      <c r="I15" s="1"/>
      <c r="J15" s="1"/>
      <c r="K15" s="1"/>
      <c r="L15" s="1"/>
      <c r="M15" s="1"/>
      <c r="N15" s="1"/>
      <c r="O15" s="1"/>
      <c r="P15" s="1"/>
      <c r="Q15" s="1"/>
      <c r="R15" s="1"/>
    </row>
    <row r="16" spans="1:18" ht="16.5" x14ac:dyDescent="0.3">
      <c r="B16" s="92" t="s">
        <v>7</v>
      </c>
      <c r="C16" s="93"/>
      <c r="D16" s="93"/>
      <c r="E16" s="93"/>
      <c r="F16" s="93"/>
      <c r="G16" s="93"/>
      <c r="H16" s="93"/>
      <c r="I16" s="93"/>
      <c r="J16" s="93"/>
      <c r="K16" s="93"/>
      <c r="L16" s="93"/>
      <c r="M16" s="93"/>
      <c r="N16" s="93"/>
      <c r="O16" s="93"/>
      <c r="P16" s="93"/>
      <c r="Q16" s="93"/>
      <c r="R16" s="93"/>
    </row>
    <row r="17" spans="1:18" ht="16.5" x14ac:dyDescent="0.3">
      <c r="A17" s="2"/>
      <c r="B17" s="87" t="s">
        <v>8</v>
      </c>
      <c r="C17" s="87"/>
      <c r="D17" s="87"/>
      <c r="E17" s="87"/>
      <c r="F17" s="87"/>
      <c r="G17" s="87"/>
      <c r="H17" s="87"/>
      <c r="I17" s="87"/>
      <c r="J17" s="87"/>
      <c r="K17" s="87"/>
      <c r="L17" s="87"/>
      <c r="M17" s="87"/>
      <c r="N17" s="87"/>
      <c r="O17" s="87"/>
      <c r="P17" s="87"/>
      <c r="Q17" s="87"/>
      <c r="R17" s="88"/>
    </row>
    <row r="18" spans="1:18" ht="16.5" x14ac:dyDescent="0.3">
      <c r="A18" s="2"/>
      <c r="B18" s="87" t="s">
        <v>9</v>
      </c>
      <c r="C18" s="87"/>
      <c r="D18" s="87"/>
      <c r="E18" s="87"/>
      <c r="F18" s="87"/>
      <c r="G18" s="87"/>
      <c r="H18" s="87"/>
      <c r="I18" s="87"/>
      <c r="J18" s="87"/>
      <c r="K18" s="87"/>
      <c r="L18" s="87"/>
      <c r="M18" s="87"/>
      <c r="N18" s="87"/>
      <c r="O18" s="87"/>
      <c r="P18" s="87"/>
      <c r="Q18" s="87"/>
      <c r="R18" s="88"/>
    </row>
    <row r="19" spans="1:18" ht="32.1" customHeight="1" x14ac:dyDescent="0.3">
      <c r="A19" s="2"/>
      <c r="B19" s="96" t="s">
        <v>10</v>
      </c>
      <c r="C19" s="96"/>
      <c r="D19" s="96"/>
      <c r="E19" s="96"/>
      <c r="F19" s="96"/>
      <c r="G19" s="96"/>
      <c r="H19" s="96"/>
      <c r="I19" s="96"/>
      <c r="J19" s="96"/>
      <c r="K19" s="96"/>
      <c r="L19" s="96"/>
      <c r="M19" s="96"/>
      <c r="N19" s="96"/>
      <c r="O19" s="96"/>
      <c r="P19" s="96"/>
      <c r="Q19" s="96"/>
      <c r="R19" s="97"/>
    </row>
    <row r="20" spans="1:18" ht="4.5" customHeight="1" x14ac:dyDescent="0.3">
      <c r="B20" s="3"/>
      <c r="C20" s="4"/>
      <c r="D20" s="4"/>
      <c r="E20" s="4"/>
      <c r="F20" s="4"/>
      <c r="G20" s="4"/>
      <c r="H20" s="4"/>
      <c r="I20" s="4"/>
      <c r="J20" s="4"/>
      <c r="K20" s="4"/>
      <c r="L20" s="4"/>
      <c r="M20" s="4"/>
      <c r="N20" s="4"/>
      <c r="O20" s="4"/>
      <c r="P20" s="4"/>
      <c r="Q20" s="4"/>
      <c r="R20" s="5"/>
    </row>
    <row r="21" spans="1:18" ht="16.5" x14ac:dyDescent="0.3">
      <c r="B21" s="94" t="s">
        <v>11</v>
      </c>
      <c r="C21" s="95"/>
      <c r="D21" s="95"/>
      <c r="E21" s="95"/>
      <c r="F21" s="95"/>
      <c r="G21" s="95"/>
      <c r="H21" s="95"/>
      <c r="I21" s="95"/>
      <c r="J21" s="95"/>
      <c r="K21" s="95"/>
      <c r="L21" s="95"/>
      <c r="M21" s="95"/>
      <c r="N21" s="95"/>
      <c r="O21" s="95"/>
      <c r="P21" s="95"/>
      <c r="Q21" s="95"/>
      <c r="R21" s="95"/>
    </row>
    <row r="22" spans="1:18" ht="16.5" x14ac:dyDescent="0.3">
      <c r="A22" s="2"/>
      <c r="B22" s="87" t="s">
        <v>8</v>
      </c>
      <c r="C22" s="87"/>
      <c r="D22" s="87"/>
      <c r="E22" s="87"/>
      <c r="F22" s="87"/>
      <c r="G22" s="87"/>
      <c r="H22" s="87"/>
      <c r="I22" s="87"/>
      <c r="J22" s="87"/>
      <c r="K22" s="87"/>
      <c r="L22" s="87"/>
      <c r="M22" s="87"/>
      <c r="N22" s="87"/>
      <c r="O22" s="87"/>
      <c r="P22" s="87"/>
      <c r="Q22" s="87"/>
      <c r="R22" s="88"/>
    </row>
    <row r="23" spans="1:18" ht="16.5" x14ac:dyDescent="0.3">
      <c r="A23" s="2"/>
      <c r="B23" s="87" t="s">
        <v>12</v>
      </c>
      <c r="C23" s="87"/>
      <c r="D23" s="87"/>
      <c r="E23" s="87"/>
      <c r="F23" s="87"/>
      <c r="G23" s="87"/>
      <c r="H23" s="87"/>
      <c r="I23" s="87"/>
      <c r="J23" s="87"/>
      <c r="K23" s="87"/>
      <c r="L23" s="87"/>
      <c r="M23" s="87"/>
      <c r="N23" s="87"/>
      <c r="O23" s="87"/>
      <c r="P23" s="87"/>
      <c r="Q23" s="87"/>
      <c r="R23" s="88"/>
    </row>
    <row r="24" spans="1:18" ht="16.5" x14ac:dyDescent="0.3">
      <c r="A24" s="2"/>
      <c r="B24" s="98" t="s">
        <v>13</v>
      </c>
      <c r="C24" s="99"/>
      <c r="D24" s="99"/>
      <c r="E24" s="99"/>
      <c r="F24" s="99"/>
      <c r="G24" s="99"/>
      <c r="H24" s="99"/>
      <c r="I24" s="99"/>
      <c r="J24" s="99"/>
      <c r="K24" s="99"/>
      <c r="L24" s="99"/>
      <c r="M24" s="99"/>
      <c r="N24" s="99"/>
      <c r="O24" s="99"/>
      <c r="P24" s="99"/>
      <c r="Q24" s="99"/>
      <c r="R24" s="100"/>
    </row>
    <row r="25" spans="1:18" ht="16.5" x14ac:dyDescent="0.3">
      <c r="B25" s="89" t="s">
        <v>14</v>
      </c>
      <c r="C25" s="90"/>
      <c r="D25" s="90"/>
      <c r="E25" s="90"/>
      <c r="F25" s="90"/>
      <c r="G25" s="90"/>
      <c r="H25" s="90"/>
      <c r="I25" s="90"/>
      <c r="J25" s="90"/>
      <c r="K25" s="90"/>
      <c r="L25" s="90"/>
      <c r="M25" s="90"/>
      <c r="N25" s="90"/>
      <c r="O25" s="90"/>
      <c r="P25" s="90"/>
      <c r="Q25" s="90"/>
      <c r="R25" s="91"/>
    </row>
    <row r="26" spans="1:18" x14ac:dyDescent="0.25">
      <c r="R26" s="2"/>
    </row>
  </sheetData>
  <sheetProtection algorithmName="SHA-512" hashValue="C1AqtvqKb8C414s7lEoNpdJ58hWR+bz87IU733aDeZMTPECU7crf3JYNQw8QcQksZnMw+dDwa8mNa2TsA5r9Aw==" saltValue="4/m+8HEyihP2IsZnh8JafA==" spinCount="100000" sheet="1" objects="1" scenarios="1" selectLockedCells="1" selectUnlockedCells="1"/>
  <mergeCells count="16">
    <mergeCell ref="B10:R10"/>
    <mergeCell ref="B14:R14"/>
    <mergeCell ref="B9:R9"/>
    <mergeCell ref="B12:R12"/>
    <mergeCell ref="B7:R7"/>
    <mergeCell ref="B11:R11"/>
    <mergeCell ref="B13:R13"/>
    <mergeCell ref="B22:R22"/>
    <mergeCell ref="B23:R23"/>
    <mergeCell ref="B25:R25"/>
    <mergeCell ref="B16:R16"/>
    <mergeCell ref="B21:R21"/>
    <mergeCell ref="B17:R17"/>
    <mergeCell ref="B18:R18"/>
    <mergeCell ref="B19:R19"/>
    <mergeCell ref="B24:R24"/>
  </mergeCells>
  <pageMargins left="0.7" right="0.7" top="0.75" bottom="0.75" header="0.3" footer="0.3"/>
  <pageSetup paperSize="9" orientation="portrait"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tint="0.59999389629810485"/>
  </sheetPr>
  <dimension ref="A1:AK97"/>
  <sheetViews>
    <sheetView showGridLines="0" showRuler="0" zoomScale="85" zoomScaleNormal="85" workbookViewId="0">
      <selection activeCell="C22" sqref="C22"/>
    </sheetView>
  </sheetViews>
  <sheetFormatPr defaultColWidth="8.7109375" defaultRowHeight="15" x14ac:dyDescent="0.25"/>
  <cols>
    <col min="1" max="1" width="6.5703125" customWidth="1"/>
    <col min="2" max="2" width="68" customWidth="1"/>
    <col min="3" max="3" width="23" customWidth="1"/>
    <col min="4" max="4" width="3.85546875" customWidth="1"/>
    <col min="5" max="7" width="5.85546875" customWidth="1"/>
    <col min="8" max="10" width="3.85546875" customWidth="1"/>
    <col min="11" max="11" width="9" customWidth="1"/>
    <col min="12" max="12" width="7.28515625" customWidth="1"/>
    <col min="13" max="13" width="9" customWidth="1"/>
    <col min="14" max="14" width="9" hidden="1" customWidth="1"/>
    <col min="15" max="17" width="8.5703125" hidden="1" customWidth="1"/>
    <col min="18" max="18" width="9" hidden="1" customWidth="1"/>
    <col min="19" max="19" width="11.28515625" hidden="1" customWidth="1"/>
    <col min="20" max="20" width="21.42578125" hidden="1" customWidth="1"/>
    <col min="21" max="21" width="18.5703125" hidden="1" customWidth="1"/>
    <col min="22" max="23" width="8.5703125" customWidth="1"/>
  </cols>
  <sheetData>
    <row r="1" spans="1:37" x14ac:dyDescent="0.25">
      <c r="A1" s="30"/>
      <c r="B1" s="30"/>
      <c r="C1" s="30"/>
      <c r="D1" s="30"/>
      <c r="E1" s="30"/>
      <c r="F1" s="30"/>
      <c r="G1" s="30"/>
      <c r="H1" s="30"/>
      <c r="I1" s="30"/>
      <c r="J1" s="30"/>
    </row>
    <row r="2" spans="1:37" x14ac:dyDescent="0.25">
      <c r="A2" s="30"/>
      <c r="B2" s="30"/>
      <c r="C2" s="30"/>
      <c r="D2" s="30"/>
      <c r="E2" s="30"/>
      <c r="F2" s="30"/>
      <c r="G2" s="30"/>
      <c r="H2" s="30"/>
      <c r="I2" s="30"/>
      <c r="J2" s="30"/>
      <c r="N2" s="81" t="s">
        <v>15</v>
      </c>
      <c r="O2" s="81" t="s">
        <v>16</v>
      </c>
      <c r="P2" s="81" t="s">
        <v>17</v>
      </c>
    </row>
    <row r="3" spans="1:37" x14ac:dyDescent="0.25">
      <c r="A3" s="30"/>
      <c r="B3" s="30"/>
      <c r="C3" s="30"/>
      <c r="D3" s="30"/>
      <c r="E3" s="30"/>
      <c r="F3" s="30"/>
      <c r="G3" s="30"/>
      <c r="H3" s="30"/>
      <c r="I3" s="30"/>
      <c r="J3" s="30"/>
      <c r="N3" s="52">
        <v>12</v>
      </c>
      <c r="O3" s="53">
        <v>52.14</v>
      </c>
      <c r="P3">
        <v>1</v>
      </c>
    </row>
    <row r="4" spans="1:37" x14ac:dyDescent="0.25">
      <c r="A4" s="30"/>
      <c r="B4" s="30"/>
      <c r="C4" s="30"/>
      <c r="D4" s="30"/>
      <c r="E4" s="30"/>
      <c r="F4" s="30"/>
      <c r="G4" s="30"/>
      <c r="H4" s="30"/>
      <c r="I4" s="30"/>
      <c r="J4" s="30"/>
      <c r="N4" s="80">
        <v>13</v>
      </c>
      <c r="O4" s="53">
        <v>56.48</v>
      </c>
      <c r="P4">
        <v>1.08</v>
      </c>
    </row>
    <row r="5" spans="1:37" x14ac:dyDescent="0.25">
      <c r="A5" s="30"/>
      <c r="B5" s="30"/>
      <c r="C5" s="30"/>
      <c r="D5" s="30"/>
      <c r="E5" s="30"/>
      <c r="F5" s="30"/>
      <c r="G5" s="30"/>
      <c r="H5" s="30"/>
      <c r="I5" s="30"/>
      <c r="J5" s="30"/>
      <c r="N5" s="80">
        <v>14</v>
      </c>
      <c r="O5" s="53">
        <v>60.83</v>
      </c>
      <c r="P5">
        <v>1.1599999999999999</v>
      </c>
    </row>
    <row r="6" spans="1:37" x14ac:dyDescent="0.25">
      <c r="A6" s="30"/>
      <c r="B6" s="30"/>
      <c r="C6" s="30"/>
      <c r="D6" s="30"/>
      <c r="E6" s="30"/>
      <c r="F6" s="30"/>
      <c r="G6" s="30"/>
      <c r="H6" s="30"/>
      <c r="I6" s="30"/>
      <c r="J6" s="30"/>
      <c r="N6" s="80">
        <v>15</v>
      </c>
      <c r="O6" s="53">
        <v>65.17</v>
      </c>
      <c r="P6">
        <v>1.25</v>
      </c>
      <c r="U6" s="51"/>
    </row>
    <row r="7" spans="1:37" x14ac:dyDescent="0.25">
      <c r="A7" s="30"/>
      <c r="B7" s="77" t="s">
        <v>18</v>
      </c>
      <c r="C7" s="47" t="s">
        <v>408</v>
      </c>
      <c r="D7" s="78"/>
      <c r="E7" s="78"/>
      <c r="F7" s="78"/>
      <c r="G7" s="78"/>
      <c r="H7" s="78"/>
      <c r="I7" s="78"/>
      <c r="J7" s="79"/>
      <c r="N7" s="80">
        <v>16</v>
      </c>
      <c r="O7" s="53">
        <v>69.52</v>
      </c>
      <c r="P7">
        <v>1.33</v>
      </c>
      <c r="U7" s="51"/>
      <c r="V7" s="51"/>
    </row>
    <row r="8" spans="1:37" x14ac:dyDescent="0.25">
      <c r="A8" s="30"/>
      <c r="B8" s="30"/>
      <c r="C8" s="30"/>
      <c r="D8" s="30"/>
      <c r="E8" s="30"/>
      <c r="F8" s="30"/>
      <c r="G8" s="30"/>
      <c r="H8" s="30"/>
      <c r="I8" s="30"/>
      <c r="J8" s="30"/>
      <c r="N8" s="80">
        <v>17</v>
      </c>
      <c r="O8" s="53">
        <v>73.86</v>
      </c>
      <c r="P8">
        <v>1.41</v>
      </c>
      <c r="S8" s="51"/>
      <c r="T8" s="51"/>
      <c r="U8" s="51"/>
      <c r="V8" s="51"/>
    </row>
    <row r="9" spans="1:37" x14ac:dyDescent="0.25">
      <c r="A9" s="30"/>
      <c r="B9" s="77" t="s">
        <v>19</v>
      </c>
      <c r="C9" s="115" t="s">
        <v>409</v>
      </c>
      <c r="D9" s="116"/>
      <c r="E9" s="116"/>
      <c r="F9" s="116"/>
      <c r="G9" s="116"/>
      <c r="H9" s="116"/>
      <c r="I9" s="116"/>
      <c r="J9" s="117"/>
      <c r="N9" s="80">
        <v>18</v>
      </c>
      <c r="O9" s="53">
        <v>78.209999999999994</v>
      </c>
      <c r="P9">
        <v>1.5</v>
      </c>
      <c r="S9" s="51"/>
      <c r="T9" s="51"/>
      <c r="U9" s="51"/>
      <c r="V9" s="51"/>
    </row>
    <row r="10" spans="1:37" ht="15" customHeight="1" x14ac:dyDescent="0.25">
      <c r="A10" s="30"/>
      <c r="B10" s="77" t="s">
        <v>20</v>
      </c>
      <c r="C10" s="8">
        <v>44995</v>
      </c>
      <c r="D10" s="30"/>
      <c r="E10" s="30"/>
      <c r="F10" s="30"/>
      <c r="G10" s="30"/>
      <c r="H10" s="30"/>
      <c r="I10" s="30"/>
      <c r="J10" s="30"/>
      <c r="N10" s="52">
        <v>19</v>
      </c>
      <c r="O10" s="53">
        <v>82.55</v>
      </c>
      <c r="P10">
        <v>1.58</v>
      </c>
      <c r="S10" s="51"/>
      <c r="T10" s="51"/>
      <c r="U10" s="51"/>
      <c r="V10" s="51"/>
    </row>
    <row r="11" spans="1:37" ht="28.5" x14ac:dyDescent="0.25">
      <c r="A11" s="30"/>
      <c r="B11" s="71" t="s">
        <v>21</v>
      </c>
      <c r="C11" s="85">
        <v>46091</v>
      </c>
      <c r="D11" s="31"/>
      <c r="E11" s="67"/>
      <c r="F11" s="67"/>
      <c r="G11" s="67"/>
      <c r="H11" s="31"/>
      <c r="I11" s="31"/>
      <c r="J11" s="31"/>
      <c r="N11" s="52">
        <v>20</v>
      </c>
      <c r="O11" s="53">
        <v>86.9</v>
      </c>
      <c r="P11">
        <v>1.66</v>
      </c>
      <c r="S11" s="54" t="s">
        <v>22</v>
      </c>
      <c r="T11" s="51" t="s">
        <v>23</v>
      </c>
      <c r="U11" s="51" t="s">
        <v>24</v>
      </c>
      <c r="V11" s="51"/>
    </row>
    <row r="12" spans="1:37" ht="15.95" hidden="1" customHeight="1" x14ac:dyDescent="0.25">
      <c r="A12" s="30"/>
      <c r="B12" s="69" t="s">
        <v>25</v>
      </c>
      <c r="C12" s="70">
        <f>DATE(YEAR(C11),MONTH(C11),1)+1</f>
        <v>46083</v>
      </c>
      <c r="D12" s="31"/>
      <c r="E12" s="67"/>
      <c r="F12" s="67"/>
      <c r="G12" s="67"/>
      <c r="H12" s="31"/>
      <c r="I12" s="31"/>
      <c r="J12" s="31"/>
      <c r="N12" s="52">
        <v>21</v>
      </c>
      <c r="O12" s="53">
        <v>91.25</v>
      </c>
      <c r="P12" s="51">
        <v>1.75</v>
      </c>
      <c r="S12" s="54">
        <v>40.5</v>
      </c>
      <c r="T12" s="51">
        <v>8</v>
      </c>
      <c r="U12" s="51">
        <v>14</v>
      </c>
      <c r="V12" s="51"/>
    </row>
    <row r="13" spans="1:37" x14ac:dyDescent="0.25">
      <c r="A13" s="30"/>
      <c r="B13" s="71" t="s">
        <v>26</v>
      </c>
      <c r="C13" s="72">
        <f>SUM(C11-C10)/30.4</f>
        <v>36.05263157894737</v>
      </c>
      <c r="D13" s="31"/>
      <c r="E13" s="67"/>
      <c r="F13" s="67"/>
      <c r="G13" s="67"/>
      <c r="H13" s="31"/>
      <c r="I13" s="31"/>
      <c r="J13" s="31"/>
      <c r="N13" s="52">
        <v>22</v>
      </c>
      <c r="O13" s="53">
        <v>95.59</v>
      </c>
      <c r="P13" s="51">
        <v>1.83</v>
      </c>
      <c r="S13" s="54">
        <v>40.5</v>
      </c>
      <c r="T13" s="51">
        <v>8</v>
      </c>
      <c r="U13" s="51">
        <v>14</v>
      </c>
      <c r="V13" s="51"/>
    </row>
    <row r="14" spans="1:37" x14ac:dyDescent="0.25">
      <c r="A14" s="30"/>
      <c r="B14" s="71" t="s">
        <v>27</v>
      </c>
      <c r="C14" s="73">
        <f>MAX(ROUNDUP(((_xlfn.DAYS(C11,C10)/7)-0.5),0),0)</f>
        <v>157</v>
      </c>
      <c r="D14" s="30"/>
      <c r="E14" s="67"/>
      <c r="F14" s="67"/>
      <c r="G14" s="67"/>
      <c r="H14" s="30"/>
      <c r="I14" s="30"/>
      <c r="J14" s="30"/>
      <c r="L14" s="51"/>
      <c r="M14" s="51"/>
      <c r="N14" s="52">
        <v>23</v>
      </c>
      <c r="O14" s="53">
        <v>99.94</v>
      </c>
      <c r="P14" s="51">
        <v>1.91</v>
      </c>
      <c r="Q14" s="51"/>
      <c r="R14" s="51"/>
      <c r="S14" s="54">
        <v>44</v>
      </c>
      <c r="T14" s="51">
        <v>8</v>
      </c>
      <c r="U14" s="51">
        <v>14</v>
      </c>
      <c r="V14" s="51"/>
      <c r="W14" s="51"/>
      <c r="X14" s="51"/>
      <c r="Y14" s="51"/>
      <c r="Z14" s="51"/>
      <c r="AA14" s="51"/>
      <c r="AB14" s="51"/>
      <c r="AC14" s="51"/>
      <c r="AD14" s="51"/>
      <c r="AE14" s="51"/>
      <c r="AF14" s="51"/>
      <c r="AG14" s="51"/>
      <c r="AH14" s="51"/>
      <c r="AI14" s="51"/>
      <c r="AJ14" s="51"/>
      <c r="AK14" s="51"/>
    </row>
    <row r="15" spans="1:37" ht="15.95" hidden="1" customHeight="1" x14ac:dyDescent="0.25">
      <c r="A15" s="30"/>
      <c r="B15" s="69" t="s">
        <v>28</v>
      </c>
      <c r="C15" s="74">
        <f>SUM(C14*C22)</f>
        <v>5887.5</v>
      </c>
      <c r="D15" s="30"/>
      <c r="E15" s="30"/>
      <c r="F15" s="30"/>
      <c r="G15" s="75"/>
      <c r="H15" s="30"/>
      <c r="I15" s="30"/>
      <c r="J15" s="30"/>
      <c r="L15" s="51"/>
      <c r="M15" s="51"/>
      <c r="N15" s="52">
        <v>24</v>
      </c>
      <c r="O15" s="53">
        <v>104.28</v>
      </c>
      <c r="P15" s="51">
        <v>2</v>
      </c>
      <c r="Q15" s="51"/>
      <c r="R15" s="51"/>
      <c r="S15" s="54">
        <v>26</v>
      </c>
      <c r="T15" s="51">
        <v>8</v>
      </c>
      <c r="U15" s="51">
        <v>14</v>
      </c>
      <c r="V15" s="51"/>
      <c r="W15" s="51"/>
      <c r="X15" s="51"/>
      <c r="Y15" s="51"/>
      <c r="Z15" s="51"/>
      <c r="AA15" s="51"/>
      <c r="AB15" s="51"/>
      <c r="AC15" s="51"/>
      <c r="AD15" s="51"/>
      <c r="AE15" s="51"/>
      <c r="AF15" s="51"/>
      <c r="AG15" s="51"/>
      <c r="AH15" s="51"/>
      <c r="AI15" s="51"/>
      <c r="AJ15" s="51"/>
      <c r="AK15" s="51"/>
    </row>
    <row r="16" spans="1:37" ht="15.95" hidden="1" customHeight="1" x14ac:dyDescent="0.25">
      <c r="A16" s="30"/>
      <c r="B16" s="69" t="s">
        <v>29</v>
      </c>
      <c r="C16" s="74">
        <f>C15-C26</f>
        <v>5253.461538461539</v>
      </c>
      <c r="D16" s="30"/>
      <c r="E16" s="30"/>
      <c r="F16" s="30"/>
      <c r="G16" s="30"/>
      <c r="H16" s="30"/>
      <c r="I16" s="30"/>
      <c r="J16" s="30"/>
      <c r="L16" s="51"/>
      <c r="M16" s="51"/>
      <c r="N16" s="52">
        <v>25</v>
      </c>
      <c r="O16" s="53">
        <v>108.63</v>
      </c>
      <c r="P16" s="51">
        <v>2.08</v>
      </c>
      <c r="Q16" s="51"/>
      <c r="R16" s="51"/>
      <c r="S16" s="54">
        <v>45.5</v>
      </c>
      <c r="T16" s="51">
        <v>12</v>
      </c>
      <c r="U16" s="51">
        <v>18</v>
      </c>
      <c r="V16" s="51"/>
      <c r="W16" s="51"/>
      <c r="X16" s="51"/>
      <c r="Y16" s="51"/>
      <c r="Z16" s="51"/>
      <c r="AA16" s="51"/>
      <c r="AB16" s="51"/>
      <c r="AC16" s="51"/>
      <c r="AD16" s="51"/>
      <c r="AE16" s="51"/>
      <c r="AF16" s="51"/>
      <c r="AG16" s="51"/>
      <c r="AH16" s="51"/>
      <c r="AI16" s="51"/>
      <c r="AJ16" s="51"/>
      <c r="AK16" s="51"/>
    </row>
    <row r="17" spans="1:37" ht="15.95" hidden="1" customHeight="1" x14ac:dyDescent="0.25">
      <c r="A17" s="30"/>
      <c r="B17" s="69" t="s">
        <v>30</v>
      </c>
      <c r="C17" s="74">
        <f>C16/C22</f>
        <v>140.09230769230771</v>
      </c>
      <c r="D17" s="30"/>
      <c r="E17" s="30"/>
      <c r="F17" s="30"/>
      <c r="G17" s="30"/>
      <c r="H17" s="30"/>
      <c r="I17" s="30"/>
      <c r="J17" s="30"/>
      <c r="L17" s="51"/>
      <c r="M17" s="51"/>
      <c r="N17" s="52">
        <v>26</v>
      </c>
      <c r="O17" s="53">
        <v>112.97</v>
      </c>
      <c r="P17" s="51">
        <v>2.16</v>
      </c>
      <c r="Q17" s="51"/>
      <c r="R17" s="51"/>
      <c r="S17" s="54">
        <v>45.5</v>
      </c>
      <c r="T17" s="51">
        <v>8</v>
      </c>
      <c r="U17" s="51">
        <v>14</v>
      </c>
      <c r="V17" s="51"/>
      <c r="W17" s="51"/>
      <c r="X17" s="51"/>
      <c r="Y17" s="51"/>
      <c r="Z17" s="51"/>
      <c r="AA17" s="51"/>
      <c r="AB17" s="51"/>
      <c r="AC17" s="51"/>
      <c r="AD17" s="51"/>
      <c r="AE17" s="51"/>
      <c r="AF17" s="51"/>
      <c r="AG17" s="51"/>
      <c r="AH17" s="51"/>
      <c r="AI17" s="51"/>
      <c r="AJ17" s="51"/>
      <c r="AK17" s="51"/>
    </row>
    <row r="18" spans="1:37" ht="15.95" hidden="1" customHeight="1" x14ac:dyDescent="0.25">
      <c r="A18" s="30"/>
      <c r="B18" s="57"/>
      <c r="C18" s="58"/>
      <c r="D18" s="30"/>
      <c r="E18" s="30"/>
      <c r="F18" s="30"/>
      <c r="G18" s="30"/>
      <c r="H18" s="30"/>
      <c r="I18" s="30"/>
      <c r="J18" s="30"/>
      <c r="L18" s="51"/>
      <c r="M18" s="51"/>
      <c r="N18" s="52">
        <v>27</v>
      </c>
      <c r="O18" s="53">
        <v>117.32</v>
      </c>
      <c r="P18" s="51">
        <v>2.25</v>
      </c>
      <c r="Q18" s="51"/>
      <c r="R18" s="51"/>
      <c r="S18" s="54">
        <v>45.5</v>
      </c>
      <c r="T18" s="51">
        <v>8</v>
      </c>
      <c r="U18" s="51">
        <v>14</v>
      </c>
      <c r="V18" s="51"/>
      <c r="W18" s="51"/>
      <c r="X18" s="51"/>
      <c r="Y18" s="51"/>
      <c r="Z18" s="51"/>
      <c r="AA18" s="51"/>
      <c r="AB18" s="51"/>
      <c r="AC18" s="51"/>
      <c r="AD18" s="51"/>
      <c r="AE18" s="51"/>
      <c r="AF18" s="51"/>
      <c r="AG18" s="51"/>
      <c r="AH18" s="51"/>
      <c r="AI18" s="51"/>
      <c r="AJ18" s="51"/>
      <c r="AK18" s="51"/>
    </row>
    <row r="19" spans="1:37" x14ac:dyDescent="0.25">
      <c r="A19" s="30"/>
      <c r="D19" s="30"/>
      <c r="E19" s="30"/>
      <c r="F19" s="30"/>
      <c r="G19" s="30"/>
      <c r="H19" s="30"/>
      <c r="I19" s="30"/>
      <c r="J19" s="30"/>
      <c r="L19" s="51"/>
      <c r="M19" s="51"/>
      <c r="N19" s="52">
        <v>28</v>
      </c>
      <c r="O19" s="53">
        <v>121.66</v>
      </c>
      <c r="P19" s="51">
        <v>2.33</v>
      </c>
      <c r="Q19" s="51"/>
      <c r="R19" s="51"/>
      <c r="S19" s="54">
        <v>35.5</v>
      </c>
      <c r="T19" s="51">
        <v>12</v>
      </c>
      <c r="U19" s="51">
        <v>18</v>
      </c>
      <c r="V19" s="51"/>
      <c r="W19" s="51"/>
      <c r="X19" s="51"/>
      <c r="Y19" s="51"/>
      <c r="Z19" s="51"/>
      <c r="AA19" s="51"/>
      <c r="AB19" s="51"/>
      <c r="AC19" s="51"/>
      <c r="AD19" s="51"/>
      <c r="AE19" s="51"/>
      <c r="AF19" s="51"/>
      <c r="AG19" s="51"/>
      <c r="AH19" s="51"/>
      <c r="AI19" s="51"/>
      <c r="AJ19" s="51"/>
      <c r="AK19" s="51"/>
    </row>
    <row r="20" spans="1:37" x14ac:dyDescent="0.25">
      <c r="A20" s="30"/>
      <c r="B20" s="76"/>
      <c r="C20" s="30"/>
      <c r="D20" s="30"/>
      <c r="E20" s="30"/>
      <c r="F20" s="30"/>
      <c r="G20" s="30"/>
      <c r="H20" s="30"/>
      <c r="I20" s="30"/>
      <c r="J20" s="30"/>
      <c r="L20" s="51"/>
      <c r="M20" s="51"/>
      <c r="N20" s="52">
        <v>29</v>
      </c>
      <c r="O20" s="53">
        <v>126.01</v>
      </c>
      <c r="P20" s="51">
        <v>2.41</v>
      </c>
      <c r="Q20" s="51"/>
      <c r="R20" s="51"/>
      <c r="S20" s="54">
        <v>35.5</v>
      </c>
      <c r="T20" s="51">
        <v>12</v>
      </c>
      <c r="U20" s="51">
        <v>18</v>
      </c>
      <c r="V20" s="51"/>
      <c r="W20" s="51"/>
      <c r="X20" s="51"/>
      <c r="Y20" s="51"/>
      <c r="Z20" s="51"/>
      <c r="AA20" s="51"/>
      <c r="AB20" s="51"/>
      <c r="AC20" s="51"/>
      <c r="AD20" s="51"/>
      <c r="AE20" s="51"/>
      <c r="AF20" s="51"/>
      <c r="AG20" s="51"/>
      <c r="AH20" s="51"/>
      <c r="AI20" s="51"/>
      <c r="AJ20" s="51"/>
      <c r="AK20" s="51"/>
    </row>
    <row r="21" spans="1:37" x14ac:dyDescent="0.25">
      <c r="A21" s="30"/>
      <c r="B21" s="113" t="s">
        <v>31</v>
      </c>
      <c r="C21" s="114"/>
      <c r="D21" s="30"/>
      <c r="E21" s="30"/>
      <c r="F21" s="30"/>
      <c r="G21" s="30"/>
      <c r="H21" s="30"/>
      <c r="I21" s="30"/>
      <c r="J21" s="30"/>
      <c r="L21" s="51"/>
      <c r="M21" s="51"/>
      <c r="N21" s="52">
        <v>30</v>
      </c>
      <c r="O21" s="53">
        <v>130.35</v>
      </c>
      <c r="P21" s="51">
        <v>2.5</v>
      </c>
      <c r="Q21" s="51"/>
      <c r="R21" s="51"/>
      <c r="S21" s="54">
        <v>35.5</v>
      </c>
      <c r="T21" s="51">
        <v>12</v>
      </c>
      <c r="U21" s="51">
        <v>18</v>
      </c>
      <c r="V21" s="51"/>
      <c r="W21" s="51"/>
      <c r="X21" s="51"/>
      <c r="Y21" s="51"/>
      <c r="Z21" s="51"/>
      <c r="AA21" s="51"/>
      <c r="AB21" s="51"/>
      <c r="AC21" s="51"/>
      <c r="AD21" s="51"/>
      <c r="AE21" s="51"/>
      <c r="AF21" s="51"/>
      <c r="AG21" s="51"/>
      <c r="AH21" s="51"/>
      <c r="AI21" s="51"/>
      <c r="AJ21" s="51"/>
      <c r="AK21" s="51"/>
    </row>
    <row r="22" spans="1:37" ht="15.95" customHeight="1" x14ac:dyDescent="0.25">
      <c r="A22" s="30"/>
      <c r="B22" s="68" t="s">
        <v>32</v>
      </c>
      <c r="C22" s="6">
        <v>37.5</v>
      </c>
      <c r="D22" s="30"/>
      <c r="E22" s="67"/>
      <c r="F22" s="67"/>
      <c r="G22" s="67"/>
      <c r="H22" s="30"/>
      <c r="I22" s="30"/>
      <c r="J22" s="30"/>
      <c r="L22" s="51"/>
      <c r="M22" s="51"/>
      <c r="N22" s="52">
        <v>31</v>
      </c>
      <c r="O22" s="53">
        <v>134.69999999999999</v>
      </c>
      <c r="P22" s="51">
        <v>2.58</v>
      </c>
      <c r="Q22" s="51"/>
      <c r="R22" s="51"/>
      <c r="S22" s="54">
        <v>20</v>
      </c>
      <c r="T22" s="51">
        <v>0</v>
      </c>
      <c r="U22" s="51">
        <v>30</v>
      </c>
      <c r="V22" s="51"/>
      <c r="W22" s="51"/>
      <c r="X22" s="51"/>
      <c r="Y22" s="51"/>
      <c r="Z22" s="51"/>
      <c r="AA22" s="51"/>
      <c r="AB22" s="51"/>
      <c r="AC22" s="51"/>
      <c r="AD22" s="51"/>
      <c r="AE22" s="51"/>
      <c r="AF22" s="51"/>
      <c r="AG22" s="51"/>
      <c r="AH22" s="51"/>
      <c r="AI22" s="51"/>
      <c r="AJ22" s="51"/>
      <c r="AK22" s="51"/>
    </row>
    <row r="23" spans="1:37" x14ac:dyDescent="0.25">
      <c r="A23" s="30"/>
      <c r="B23" s="68" t="s">
        <v>33</v>
      </c>
      <c r="C23" s="6">
        <v>5</v>
      </c>
      <c r="D23" s="30"/>
      <c r="E23" s="67"/>
      <c r="F23" s="67"/>
      <c r="G23" s="67"/>
      <c r="H23" s="30"/>
      <c r="I23" s="30"/>
      <c r="J23" s="30"/>
      <c r="L23" s="51"/>
      <c r="M23" s="51"/>
      <c r="N23" s="52">
        <v>32</v>
      </c>
      <c r="O23" s="53">
        <v>139.04</v>
      </c>
      <c r="P23" s="51">
        <v>2.66</v>
      </c>
      <c r="Q23" s="51"/>
      <c r="R23" s="51"/>
      <c r="S23" s="54">
        <v>35.5</v>
      </c>
      <c r="T23" s="51">
        <v>0</v>
      </c>
      <c r="U23" s="51">
        <v>18</v>
      </c>
      <c r="V23" s="51"/>
      <c r="W23" s="51"/>
      <c r="X23" s="51"/>
      <c r="Y23" s="51"/>
      <c r="Z23" s="51"/>
      <c r="AA23" s="51"/>
      <c r="AB23" s="51"/>
      <c r="AC23" s="51"/>
      <c r="AD23" s="51"/>
      <c r="AE23" s="51"/>
      <c r="AF23" s="51"/>
      <c r="AG23" s="51"/>
      <c r="AH23" s="51"/>
      <c r="AI23" s="51"/>
      <c r="AJ23" s="51"/>
      <c r="AK23" s="51"/>
    </row>
    <row r="24" spans="1:37" ht="71.25" x14ac:dyDescent="0.25">
      <c r="A24" s="30"/>
      <c r="B24" s="48" t="s">
        <v>34</v>
      </c>
      <c r="C24" s="49">
        <f>MIN(28,(SUM(C23*5.6)))</f>
        <v>28</v>
      </c>
      <c r="D24" s="30"/>
      <c r="E24" s="50"/>
      <c r="F24" s="50"/>
      <c r="G24" s="50"/>
      <c r="H24" s="30"/>
      <c r="I24" s="30"/>
      <c r="J24" s="30"/>
      <c r="L24" s="51"/>
      <c r="M24" s="51"/>
      <c r="N24" s="52">
        <v>33</v>
      </c>
      <c r="O24" s="53">
        <v>143.38999999999999</v>
      </c>
      <c r="P24" s="51">
        <v>2.75</v>
      </c>
      <c r="Q24" s="51"/>
      <c r="R24" s="51"/>
      <c r="S24" s="54">
        <v>57.5</v>
      </c>
      <c r="T24" s="51">
        <v>12</v>
      </c>
      <c r="U24" s="51">
        <v>18</v>
      </c>
      <c r="V24" s="51"/>
      <c r="W24" s="51"/>
      <c r="X24" s="51"/>
      <c r="Y24" s="51"/>
      <c r="Z24" s="51"/>
      <c r="AA24" s="51"/>
      <c r="AB24" s="51"/>
      <c r="AC24" s="51"/>
      <c r="AD24" s="51"/>
      <c r="AE24" s="51"/>
      <c r="AF24" s="51"/>
      <c r="AG24" s="51"/>
      <c r="AH24" s="51"/>
      <c r="AI24" s="51"/>
      <c r="AJ24" s="51"/>
      <c r="AK24" s="51"/>
    </row>
    <row r="25" spans="1:37" x14ac:dyDescent="0.25">
      <c r="A25" s="30"/>
      <c r="B25" s="55" t="s">
        <v>35</v>
      </c>
      <c r="C25" s="56">
        <f>((C14/52)*5.6)*5</f>
        <v>84.538461538461519</v>
      </c>
      <c r="D25" s="30"/>
      <c r="E25" s="50"/>
      <c r="F25" s="50"/>
      <c r="G25" s="50"/>
      <c r="H25" s="30"/>
      <c r="I25" s="30"/>
      <c r="J25" s="30"/>
      <c r="L25" s="51"/>
      <c r="M25" s="51"/>
      <c r="N25" s="52">
        <v>34</v>
      </c>
      <c r="O25" s="53">
        <v>147.72999999999999</v>
      </c>
      <c r="P25" s="51">
        <v>2.83</v>
      </c>
      <c r="Q25" s="51"/>
      <c r="R25" s="51"/>
      <c r="S25" s="54">
        <v>15</v>
      </c>
      <c r="T25" s="51">
        <v>8</v>
      </c>
      <c r="U25" s="51">
        <v>14</v>
      </c>
      <c r="V25" s="51"/>
      <c r="W25" s="51"/>
      <c r="X25" s="51"/>
      <c r="Y25" s="51"/>
      <c r="Z25" s="51"/>
      <c r="AA25" s="51"/>
      <c r="AB25" s="51"/>
      <c r="AC25" s="51"/>
      <c r="AD25" s="51"/>
      <c r="AE25" s="51"/>
      <c r="AF25" s="51"/>
      <c r="AG25" s="51"/>
      <c r="AH25" s="51"/>
      <c r="AI25" s="51"/>
      <c r="AJ25" s="51"/>
      <c r="AK25" s="51"/>
    </row>
    <row r="26" spans="1:37" ht="15.95" hidden="1" customHeight="1" x14ac:dyDescent="0.25">
      <c r="A26" s="30"/>
      <c r="B26" s="57" t="s">
        <v>36</v>
      </c>
      <c r="C26" s="58">
        <f>C25*(C22/5)</f>
        <v>634.03846153846143</v>
      </c>
      <c r="D26" s="30"/>
      <c r="E26" s="59"/>
      <c r="F26" s="59"/>
      <c r="G26" s="59"/>
      <c r="H26" s="30"/>
      <c r="I26" s="30"/>
      <c r="J26" s="30"/>
      <c r="L26" s="51"/>
      <c r="M26" s="51"/>
      <c r="N26" s="52">
        <v>35</v>
      </c>
      <c r="O26" s="53">
        <v>152.08000000000001</v>
      </c>
      <c r="P26" s="51">
        <v>2.91</v>
      </c>
      <c r="Q26" s="51"/>
      <c r="R26" s="51"/>
      <c r="S26" s="54">
        <v>40</v>
      </c>
      <c r="T26" s="51">
        <v>0</v>
      </c>
      <c r="U26" s="51"/>
      <c r="V26" s="51"/>
      <c r="W26" s="51"/>
      <c r="X26" s="51"/>
      <c r="Y26" s="51"/>
      <c r="Z26" s="51"/>
      <c r="AA26" s="51"/>
      <c r="AB26" s="51"/>
      <c r="AC26" s="51"/>
      <c r="AD26" s="51"/>
      <c r="AE26" s="51"/>
      <c r="AF26" s="51"/>
      <c r="AG26" s="51"/>
      <c r="AH26" s="51"/>
      <c r="AI26" s="51"/>
      <c r="AJ26" s="51"/>
      <c r="AK26" s="51"/>
    </row>
    <row r="27" spans="1:37" ht="15.95" hidden="1" customHeight="1" x14ac:dyDescent="0.25">
      <c r="A27" s="30"/>
      <c r="B27" t="s">
        <v>37</v>
      </c>
      <c r="C27">
        <f>VLOOKUP(C13,N3:P51,3)</f>
        <v>3</v>
      </c>
      <c r="D27" s="30"/>
      <c r="E27" s="30"/>
      <c r="F27" s="30"/>
      <c r="G27" s="30"/>
      <c r="H27" s="30"/>
      <c r="I27" s="30"/>
      <c r="J27" s="30"/>
      <c r="L27" s="51"/>
      <c r="M27" s="51"/>
      <c r="N27" s="52">
        <v>36</v>
      </c>
      <c r="O27" s="53">
        <v>156.41999999999999</v>
      </c>
      <c r="P27" s="51">
        <v>3</v>
      </c>
      <c r="Q27" s="51"/>
      <c r="R27" s="51"/>
      <c r="S27" s="54">
        <v>9</v>
      </c>
      <c r="T27" s="51">
        <v>0</v>
      </c>
      <c r="U27" s="51">
        <v>13</v>
      </c>
      <c r="V27" s="51"/>
      <c r="W27" s="51"/>
      <c r="X27" s="51"/>
      <c r="Y27" s="51"/>
      <c r="Z27" s="51"/>
      <c r="AA27" s="51"/>
      <c r="AB27" s="51"/>
      <c r="AC27" s="51"/>
      <c r="AD27" s="51"/>
      <c r="AE27" s="51"/>
      <c r="AF27" s="51"/>
      <c r="AG27" s="51"/>
      <c r="AH27" s="51"/>
      <c r="AI27" s="51"/>
      <c r="AJ27" s="51"/>
      <c r="AK27" s="51"/>
    </row>
    <row r="28" spans="1:37" s="61" customFormat="1" x14ac:dyDescent="0.25">
      <c r="A28" s="30"/>
      <c r="B28" s="60"/>
      <c r="C28" s="60"/>
      <c r="D28" s="60"/>
      <c r="E28" s="60"/>
      <c r="F28" s="60"/>
      <c r="G28" s="60"/>
      <c r="H28" s="60"/>
      <c r="I28" s="60"/>
      <c r="J28" s="60"/>
      <c r="K28" s="52"/>
      <c r="L28" s="51"/>
      <c r="M28" s="51"/>
      <c r="N28" s="52">
        <v>37</v>
      </c>
      <c r="O28" s="53">
        <v>160.77000000000001</v>
      </c>
      <c r="P28" s="51">
        <v>3.08</v>
      </c>
      <c r="Q28" s="51"/>
      <c r="R28" s="51"/>
      <c r="S28" s="54">
        <v>9</v>
      </c>
      <c r="T28" s="51">
        <v>0</v>
      </c>
      <c r="U28" s="51">
        <v>13</v>
      </c>
      <c r="V28" s="51"/>
      <c r="W28" s="51"/>
      <c r="X28" s="51"/>
      <c r="Y28" s="51"/>
      <c r="Z28" s="51"/>
      <c r="AA28" s="51"/>
      <c r="AB28" s="51"/>
      <c r="AC28" s="51"/>
      <c r="AD28" s="51"/>
      <c r="AE28" s="51"/>
      <c r="AF28" s="51"/>
      <c r="AG28" s="51"/>
      <c r="AH28" s="51"/>
      <c r="AI28" s="51"/>
      <c r="AJ28" s="51"/>
      <c r="AK28" s="51"/>
    </row>
    <row r="29" spans="1:37" x14ac:dyDescent="0.25">
      <c r="A29" s="30"/>
      <c r="B29" s="60"/>
      <c r="C29" s="60"/>
      <c r="D29" s="62"/>
      <c r="E29" s="62"/>
      <c r="F29" s="62"/>
      <c r="G29" s="62"/>
      <c r="H29" s="62"/>
      <c r="I29" s="62"/>
      <c r="J29" s="62"/>
      <c r="K29" s="51"/>
      <c r="L29" s="51"/>
      <c r="M29" s="51"/>
      <c r="N29" s="52">
        <v>38</v>
      </c>
      <c r="O29" s="53">
        <v>165.11</v>
      </c>
      <c r="P29" s="51">
        <v>3.16</v>
      </c>
      <c r="Q29" s="51"/>
      <c r="R29" s="51"/>
      <c r="S29" s="54">
        <v>9</v>
      </c>
      <c r="T29" s="51">
        <v>0</v>
      </c>
      <c r="U29" s="51">
        <v>13</v>
      </c>
      <c r="V29" s="51"/>
      <c r="W29" s="51"/>
      <c r="X29" s="51"/>
      <c r="Y29" s="51"/>
      <c r="Z29" s="51"/>
      <c r="AA29" s="51"/>
      <c r="AB29" s="51"/>
      <c r="AC29" s="51"/>
      <c r="AD29" s="51"/>
      <c r="AE29" s="51"/>
      <c r="AF29" s="51"/>
      <c r="AG29" s="51"/>
      <c r="AH29" s="51"/>
      <c r="AI29" s="51"/>
      <c r="AJ29" s="51"/>
      <c r="AK29" s="51"/>
    </row>
    <row r="30" spans="1:37" x14ac:dyDescent="0.25">
      <c r="A30" s="30"/>
      <c r="B30" s="60"/>
      <c r="C30" s="60"/>
      <c r="D30" s="62"/>
      <c r="E30" s="62"/>
      <c r="F30" s="62"/>
      <c r="G30" s="62"/>
      <c r="H30" s="62"/>
      <c r="I30" s="62"/>
      <c r="J30" s="62"/>
      <c r="K30" s="51"/>
      <c r="L30" s="51"/>
      <c r="M30" s="51"/>
      <c r="N30" s="52">
        <v>39</v>
      </c>
      <c r="O30" s="53">
        <v>169.46</v>
      </c>
      <c r="P30" s="51">
        <v>3.25</v>
      </c>
      <c r="Q30" s="51"/>
      <c r="R30" s="51"/>
      <c r="S30" s="54">
        <v>9</v>
      </c>
      <c r="T30" s="51">
        <v>0</v>
      </c>
      <c r="U30" s="51">
        <v>13</v>
      </c>
      <c r="V30" s="51"/>
      <c r="W30" s="51"/>
      <c r="X30" s="51"/>
      <c r="Y30" s="51"/>
      <c r="Z30" s="51"/>
      <c r="AA30" s="51"/>
      <c r="AB30" s="51"/>
      <c r="AC30" s="51"/>
      <c r="AD30" s="51"/>
      <c r="AE30" s="51"/>
      <c r="AF30" s="51"/>
      <c r="AG30" s="51"/>
      <c r="AH30" s="51"/>
      <c r="AI30" s="51"/>
      <c r="AJ30" s="51"/>
      <c r="AK30" s="51"/>
    </row>
    <row r="31" spans="1:37" ht="15.75" customHeight="1" x14ac:dyDescent="0.25">
      <c r="A31" s="63"/>
      <c r="B31" s="113" t="s">
        <v>38</v>
      </c>
      <c r="C31" s="114"/>
      <c r="D31" s="30"/>
      <c r="E31" s="30"/>
      <c r="F31" s="30"/>
      <c r="G31" s="30"/>
      <c r="H31" s="30"/>
      <c r="I31" s="30"/>
      <c r="J31" s="30"/>
      <c r="L31" s="51"/>
      <c r="M31" s="51"/>
      <c r="N31" s="52">
        <v>40</v>
      </c>
      <c r="O31" s="53">
        <v>173.8</v>
      </c>
      <c r="P31" s="51">
        <v>3.33</v>
      </c>
      <c r="Q31" s="51"/>
      <c r="R31" s="51"/>
      <c r="S31" s="54">
        <v>7</v>
      </c>
      <c r="T31" s="51">
        <v>0</v>
      </c>
      <c r="U31" s="51">
        <v>13</v>
      </c>
      <c r="V31" s="51"/>
      <c r="W31" s="51"/>
      <c r="X31" s="51"/>
      <c r="Y31" s="51"/>
      <c r="Z31" s="51"/>
      <c r="AA31" s="51"/>
      <c r="AB31" s="51"/>
      <c r="AC31" s="51"/>
      <c r="AD31" s="51"/>
      <c r="AE31" s="51"/>
      <c r="AF31" s="51"/>
      <c r="AG31" s="51"/>
      <c r="AH31" s="51"/>
      <c r="AI31" s="51"/>
      <c r="AJ31" s="51"/>
      <c r="AK31" s="51"/>
    </row>
    <row r="32" spans="1:37" x14ac:dyDescent="0.25">
      <c r="A32" s="30"/>
      <c r="B32" s="64" t="s">
        <v>39</v>
      </c>
      <c r="C32" s="65">
        <f>ROUNDUP(C17*6,0)</f>
        <v>841</v>
      </c>
      <c r="D32" s="30"/>
      <c r="E32" s="30"/>
      <c r="F32" s="30"/>
      <c r="G32" s="30"/>
      <c r="H32" s="30"/>
      <c r="I32" s="30"/>
      <c r="J32" s="30"/>
      <c r="L32" s="51"/>
      <c r="M32" s="51"/>
      <c r="N32" s="52">
        <v>41</v>
      </c>
      <c r="O32" s="53">
        <v>178.15</v>
      </c>
      <c r="P32" s="51">
        <v>3.41</v>
      </c>
      <c r="Q32" s="51"/>
      <c r="R32" s="51"/>
      <c r="S32" s="54">
        <v>9</v>
      </c>
      <c r="T32" s="51">
        <v>0</v>
      </c>
      <c r="U32" s="51">
        <v>13</v>
      </c>
      <c r="V32" s="51"/>
      <c r="W32" s="51"/>
      <c r="X32" s="51"/>
      <c r="Y32" s="51"/>
      <c r="Z32" s="51"/>
      <c r="AA32" s="51"/>
      <c r="AB32" s="51"/>
      <c r="AC32" s="51"/>
      <c r="AD32" s="51"/>
      <c r="AE32" s="51"/>
      <c r="AF32" s="51"/>
      <c r="AG32" s="51"/>
      <c r="AH32" s="51"/>
      <c r="AI32" s="51"/>
      <c r="AJ32" s="51"/>
      <c r="AK32" s="51"/>
    </row>
    <row r="33" spans="1:37" x14ac:dyDescent="0.25">
      <c r="A33" s="30"/>
      <c r="B33" s="30"/>
      <c r="C33" s="30"/>
      <c r="D33" s="30"/>
      <c r="E33" s="30"/>
      <c r="F33" s="30"/>
      <c r="G33" s="30"/>
      <c r="H33" s="30"/>
      <c r="I33" s="30"/>
      <c r="J33" s="30"/>
      <c r="L33" s="51"/>
      <c r="M33" s="51"/>
      <c r="N33" s="52">
        <v>42</v>
      </c>
      <c r="O33" s="53">
        <v>182.5</v>
      </c>
      <c r="P33" s="51">
        <v>3.5</v>
      </c>
      <c r="Q33" s="51"/>
      <c r="R33" s="51"/>
      <c r="S33" s="54">
        <v>7</v>
      </c>
      <c r="T33" s="51">
        <v>0</v>
      </c>
      <c r="U33" s="51">
        <v>13</v>
      </c>
      <c r="V33" s="51"/>
      <c r="W33" s="51"/>
      <c r="X33" s="51"/>
      <c r="Y33" s="51"/>
      <c r="Z33" s="51"/>
      <c r="AA33" s="51"/>
      <c r="AB33" s="51"/>
      <c r="AC33" s="51"/>
      <c r="AD33" s="51"/>
      <c r="AE33" s="51"/>
      <c r="AF33" s="51"/>
      <c r="AG33" s="51"/>
      <c r="AH33" s="51"/>
      <c r="AI33" s="51"/>
      <c r="AJ33" s="51"/>
      <c r="AK33" s="51"/>
    </row>
    <row r="34" spans="1:37" x14ac:dyDescent="0.25">
      <c r="A34" s="30"/>
      <c r="B34" s="30"/>
      <c r="C34" s="30"/>
      <c r="D34" s="30"/>
      <c r="E34" s="30"/>
      <c r="F34" s="30"/>
      <c r="G34" s="30"/>
      <c r="H34" s="30"/>
      <c r="I34" s="30"/>
      <c r="J34" s="30"/>
      <c r="L34" s="51"/>
      <c r="M34" s="51"/>
      <c r="N34" s="52">
        <v>43</v>
      </c>
      <c r="O34" s="53">
        <v>186.84</v>
      </c>
      <c r="P34" s="51">
        <v>3.58</v>
      </c>
      <c r="Q34" s="51"/>
      <c r="R34" s="51"/>
      <c r="S34" s="54">
        <v>13</v>
      </c>
      <c r="T34" s="51">
        <v>0</v>
      </c>
      <c r="U34" s="51">
        <v>13</v>
      </c>
      <c r="V34" s="51"/>
      <c r="W34" s="51"/>
      <c r="X34" s="51"/>
      <c r="Y34" s="51"/>
      <c r="Z34" s="51"/>
      <c r="AA34" s="51"/>
      <c r="AB34" s="51"/>
      <c r="AC34" s="51"/>
      <c r="AD34" s="51"/>
      <c r="AE34" s="51"/>
      <c r="AF34" s="51"/>
      <c r="AG34" s="51"/>
      <c r="AH34" s="51"/>
      <c r="AI34" s="51"/>
      <c r="AJ34" s="51"/>
      <c r="AK34" s="51"/>
    </row>
    <row r="35" spans="1:37" x14ac:dyDescent="0.25">
      <c r="A35" s="30"/>
      <c r="B35" s="30"/>
      <c r="C35" s="30"/>
      <c r="D35" s="30"/>
      <c r="E35" s="30"/>
      <c r="F35" s="30"/>
      <c r="G35" s="30"/>
      <c r="H35" s="30"/>
      <c r="I35" s="30"/>
      <c r="J35" s="30"/>
      <c r="L35" s="51"/>
      <c r="M35" s="51"/>
      <c r="N35" s="52">
        <v>44</v>
      </c>
      <c r="O35" s="53">
        <v>191.19</v>
      </c>
      <c r="P35" s="51">
        <v>3.66</v>
      </c>
      <c r="Q35" s="51"/>
      <c r="R35" s="51"/>
      <c r="S35" s="54">
        <v>16</v>
      </c>
      <c r="T35" s="51">
        <v>12</v>
      </c>
      <c r="U35" s="51">
        <v>18</v>
      </c>
      <c r="V35" s="51"/>
      <c r="W35" s="51"/>
      <c r="X35" s="51"/>
      <c r="Y35" s="51"/>
      <c r="Z35" s="51"/>
      <c r="AA35" s="51"/>
      <c r="AB35" s="51"/>
      <c r="AC35" s="51"/>
      <c r="AD35" s="51"/>
      <c r="AE35" s="51"/>
      <c r="AF35" s="51"/>
      <c r="AG35" s="51"/>
      <c r="AH35" s="51"/>
      <c r="AI35" s="51"/>
      <c r="AJ35" s="51"/>
      <c r="AK35" s="51"/>
    </row>
    <row r="36" spans="1:37" x14ac:dyDescent="0.25">
      <c r="A36" s="30"/>
      <c r="B36" s="30"/>
      <c r="C36" s="30"/>
      <c r="D36" s="30"/>
      <c r="E36" s="30"/>
      <c r="F36" s="30"/>
      <c r="G36" s="30"/>
      <c r="H36" s="30"/>
      <c r="I36" s="30"/>
      <c r="J36" s="30"/>
      <c r="L36" s="51"/>
      <c r="M36" s="51"/>
      <c r="N36" s="52">
        <v>45</v>
      </c>
      <c r="O36" s="53">
        <v>195.53</v>
      </c>
      <c r="P36" s="51">
        <v>3.75</v>
      </c>
      <c r="Q36" s="51"/>
      <c r="R36" s="51"/>
      <c r="S36" s="54">
        <v>10</v>
      </c>
      <c r="T36" s="51">
        <v>12</v>
      </c>
      <c r="U36" s="51">
        <v>18</v>
      </c>
      <c r="V36" s="51"/>
      <c r="W36" s="51"/>
      <c r="X36" s="51"/>
      <c r="Y36" s="51"/>
      <c r="Z36" s="51"/>
      <c r="AA36" s="51"/>
      <c r="AB36" s="51"/>
      <c r="AC36" s="51"/>
      <c r="AD36" s="51"/>
      <c r="AE36" s="51"/>
      <c r="AF36" s="51"/>
      <c r="AG36" s="51"/>
      <c r="AH36" s="51"/>
      <c r="AI36" s="51"/>
      <c r="AJ36" s="51"/>
      <c r="AK36" s="51"/>
    </row>
    <row r="37" spans="1:37" x14ac:dyDescent="0.25">
      <c r="A37" s="30"/>
      <c r="B37" s="30"/>
      <c r="C37" s="30"/>
      <c r="E37" s="30"/>
      <c r="F37" s="30"/>
      <c r="G37" s="30"/>
      <c r="H37" s="30"/>
      <c r="I37" s="30"/>
      <c r="J37" s="30"/>
      <c r="L37" s="51"/>
      <c r="M37" s="51"/>
      <c r="N37" s="52">
        <v>46</v>
      </c>
      <c r="O37" s="53">
        <v>199.88</v>
      </c>
      <c r="P37" s="51">
        <v>3.83</v>
      </c>
      <c r="Q37" s="51"/>
      <c r="R37" s="51"/>
      <c r="S37" s="54">
        <v>16</v>
      </c>
      <c r="T37" s="51">
        <v>12</v>
      </c>
      <c r="U37" s="51">
        <v>18</v>
      </c>
      <c r="V37" s="51"/>
      <c r="W37" s="51"/>
      <c r="X37" s="51"/>
      <c r="Y37" s="51"/>
      <c r="Z37" s="51"/>
      <c r="AA37" s="51"/>
      <c r="AB37" s="51"/>
      <c r="AC37" s="51"/>
      <c r="AD37" s="51"/>
      <c r="AE37" s="51"/>
      <c r="AF37" s="51"/>
      <c r="AG37" s="51"/>
      <c r="AH37" s="51"/>
      <c r="AI37" s="51"/>
      <c r="AJ37" s="51"/>
      <c r="AK37" s="51"/>
    </row>
    <row r="38" spans="1:37" x14ac:dyDescent="0.25">
      <c r="A38" s="30"/>
      <c r="L38" s="51"/>
      <c r="M38" s="51"/>
      <c r="N38" s="52">
        <v>47</v>
      </c>
      <c r="O38" s="53">
        <v>204.22</v>
      </c>
      <c r="P38" s="51">
        <v>3.91</v>
      </c>
      <c r="Q38" s="51"/>
      <c r="R38" s="51"/>
      <c r="S38" s="54">
        <v>16</v>
      </c>
      <c r="T38" s="51">
        <v>12</v>
      </c>
      <c r="U38" s="51">
        <v>18</v>
      </c>
      <c r="V38" s="51"/>
      <c r="W38" s="51"/>
      <c r="X38" s="51"/>
      <c r="Y38" s="51"/>
      <c r="Z38" s="51"/>
      <c r="AA38" s="51"/>
      <c r="AB38" s="51"/>
      <c r="AC38" s="51"/>
      <c r="AD38" s="51"/>
      <c r="AE38" s="51"/>
      <c r="AF38" s="51"/>
      <c r="AG38" s="51"/>
      <c r="AH38" s="51"/>
      <c r="AI38" s="51"/>
      <c r="AJ38" s="51"/>
      <c r="AK38" s="51"/>
    </row>
    <row r="39" spans="1:37" x14ac:dyDescent="0.25">
      <c r="A39" s="30"/>
      <c r="L39" s="51"/>
      <c r="M39" s="51"/>
      <c r="N39" s="52">
        <v>48</v>
      </c>
      <c r="O39" s="53">
        <v>208.57</v>
      </c>
      <c r="P39" s="51">
        <v>4</v>
      </c>
      <c r="Q39" s="51"/>
      <c r="R39" s="51"/>
      <c r="S39" s="54">
        <v>29</v>
      </c>
      <c r="T39" s="51">
        <v>0</v>
      </c>
      <c r="V39" s="51"/>
      <c r="W39" s="51"/>
      <c r="X39" s="51"/>
      <c r="Y39" s="51"/>
      <c r="Z39" s="51"/>
      <c r="AA39" s="51"/>
      <c r="AB39" s="51"/>
      <c r="AC39" s="51"/>
      <c r="AD39" s="51"/>
      <c r="AE39" s="51"/>
      <c r="AF39" s="51"/>
      <c r="AG39" s="51"/>
      <c r="AH39" s="51"/>
      <c r="AI39" s="51"/>
      <c r="AJ39" s="51"/>
      <c r="AK39" s="51"/>
    </row>
    <row r="40" spans="1:37" x14ac:dyDescent="0.25">
      <c r="L40" s="51"/>
      <c r="M40" s="51"/>
      <c r="N40" s="52">
        <v>49</v>
      </c>
      <c r="O40" s="53">
        <v>212.91</v>
      </c>
      <c r="P40" s="51">
        <v>4.08</v>
      </c>
      <c r="Q40" s="51"/>
      <c r="R40" s="51"/>
      <c r="S40" s="54">
        <v>11</v>
      </c>
      <c r="T40" s="51">
        <v>12</v>
      </c>
      <c r="U40" s="51">
        <v>15</v>
      </c>
      <c r="V40" s="51"/>
      <c r="W40" s="51"/>
      <c r="X40" s="51"/>
      <c r="Y40" s="51"/>
      <c r="Z40" s="51"/>
      <c r="AA40" s="51"/>
      <c r="AB40" s="51"/>
      <c r="AC40" s="51"/>
      <c r="AD40" s="51"/>
      <c r="AE40" s="51"/>
      <c r="AF40" s="51"/>
      <c r="AG40" s="51"/>
      <c r="AH40" s="51"/>
      <c r="AI40" s="51"/>
      <c r="AJ40" s="51"/>
      <c r="AK40" s="51"/>
    </row>
    <row r="41" spans="1:37" x14ac:dyDescent="0.25">
      <c r="B41" s="66" t="s">
        <v>40</v>
      </c>
      <c r="L41" s="51"/>
      <c r="M41" s="51"/>
      <c r="N41" s="52">
        <v>50</v>
      </c>
      <c r="O41" s="53">
        <v>217.26</v>
      </c>
      <c r="P41" s="51">
        <v>4.16</v>
      </c>
      <c r="Q41" s="51"/>
      <c r="R41" s="51"/>
      <c r="S41" s="54">
        <v>6</v>
      </c>
      <c r="T41" s="51">
        <v>0</v>
      </c>
      <c r="U41" s="51">
        <v>15</v>
      </c>
      <c r="V41" s="51"/>
      <c r="W41" s="51"/>
      <c r="X41" s="51"/>
      <c r="Y41" s="51"/>
      <c r="Z41" s="51"/>
      <c r="AA41" s="51"/>
      <c r="AB41" s="51"/>
      <c r="AC41" s="51"/>
      <c r="AD41" s="51"/>
      <c r="AE41" s="51"/>
      <c r="AF41" s="51"/>
      <c r="AG41" s="51"/>
      <c r="AH41" s="51"/>
      <c r="AI41" s="51"/>
      <c r="AJ41" s="51"/>
      <c r="AK41" s="51"/>
    </row>
    <row r="42" spans="1:37" x14ac:dyDescent="0.25">
      <c r="B42" t="s">
        <v>41</v>
      </c>
      <c r="G42" s="51"/>
      <c r="H42" s="51"/>
      <c r="I42" s="51"/>
      <c r="J42" s="51"/>
      <c r="K42" s="51"/>
      <c r="L42" s="51"/>
      <c r="M42" s="51"/>
      <c r="N42" s="52">
        <v>51</v>
      </c>
      <c r="O42" s="53">
        <v>221.6</v>
      </c>
      <c r="P42" s="51">
        <v>4.25</v>
      </c>
      <c r="Q42" s="51"/>
      <c r="R42" s="51"/>
      <c r="S42" s="54">
        <v>7</v>
      </c>
      <c r="T42" s="51">
        <v>0</v>
      </c>
      <c r="U42" s="51">
        <v>18</v>
      </c>
      <c r="V42" s="51"/>
      <c r="W42" s="51"/>
      <c r="X42" s="51"/>
      <c r="Y42" s="51"/>
      <c r="Z42" s="51"/>
      <c r="AA42" s="51"/>
      <c r="AB42" s="51"/>
      <c r="AC42" s="51"/>
      <c r="AD42" s="51"/>
      <c r="AE42" s="51"/>
      <c r="AF42" s="51"/>
      <c r="AG42" s="51"/>
      <c r="AH42" s="51"/>
      <c r="AI42" s="51"/>
      <c r="AJ42" s="51"/>
      <c r="AK42" s="51"/>
    </row>
    <row r="43" spans="1:37" x14ac:dyDescent="0.25">
      <c r="B43" t="s">
        <v>42</v>
      </c>
      <c r="G43" s="51"/>
      <c r="H43" s="51"/>
      <c r="I43" s="51"/>
      <c r="J43" s="51"/>
      <c r="K43" s="51"/>
      <c r="L43" s="51"/>
      <c r="M43" s="51"/>
      <c r="N43" s="52">
        <v>52</v>
      </c>
      <c r="O43" s="53">
        <v>225.95</v>
      </c>
      <c r="P43" s="51">
        <v>4.33</v>
      </c>
      <c r="Q43" s="51"/>
      <c r="R43" s="51"/>
      <c r="S43" s="54">
        <v>10</v>
      </c>
      <c r="T43" s="51">
        <v>0</v>
      </c>
      <c r="U43" s="51">
        <v>15</v>
      </c>
      <c r="W43" s="51"/>
      <c r="X43" s="51"/>
      <c r="Y43" s="51"/>
      <c r="Z43" s="51"/>
      <c r="AA43" s="51"/>
      <c r="AB43" s="51"/>
      <c r="AC43" s="51"/>
      <c r="AD43" s="51"/>
      <c r="AE43" s="51"/>
      <c r="AF43" s="51"/>
      <c r="AG43" s="51"/>
      <c r="AH43" s="51"/>
      <c r="AI43" s="51"/>
      <c r="AJ43" s="51"/>
      <c r="AK43" s="51"/>
    </row>
    <row r="44" spans="1:37" x14ac:dyDescent="0.25">
      <c r="B44" t="s">
        <v>43</v>
      </c>
      <c r="G44" s="51"/>
      <c r="H44" s="51"/>
      <c r="I44" s="51"/>
      <c r="J44" s="51"/>
      <c r="K44" s="51"/>
      <c r="L44" s="51"/>
      <c r="M44" s="51"/>
      <c r="N44" s="52">
        <v>53</v>
      </c>
      <c r="O44" s="53">
        <v>230.29</v>
      </c>
      <c r="P44" s="51">
        <v>4.41</v>
      </c>
      <c r="Q44" s="51"/>
      <c r="R44" s="51"/>
      <c r="S44" s="54">
        <v>14</v>
      </c>
      <c r="T44" s="51">
        <v>0</v>
      </c>
      <c r="U44" s="51">
        <v>15</v>
      </c>
      <c r="W44" s="51"/>
      <c r="X44" s="51"/>
      <c r="Y44" s="51"/>
      <c r="Z44" s="51"/>
      <c r="AA44" s="51"/>
      <c r="AB44" s="51"/>
      <c r="AC44" s="51"/>
      <c r="AD44" s="51"/>
      <c r="AE44" s="51"/>
      <c r="AF44" s="51"/>
      <c r="AG44" s="51"/>
      <c r="AH44" s="51"/>
      <c r="AI44" s="51"/>
      <c r="AJ44" s="51"/>
      <c r="AK44" s="51"/>
    </row>
    <row r="45" spans="1:37" ht="14.85" customHeight="1" x14ac:dyDescent="0.25">
      <c r="G45" s="51"/>
      <c r="H45" s="51"/>
      <c r="I45" s="51"/>
      <c r="J45" s="51"/>
      <c r="K45" s="51"/>
      <c r="L45" s="51"/>
      <c r="M45" s="51"/>
      <c r="N45" s="52">
        <v>54</v>
      </c>
      <c r="O45" s="53">
        <v>234.64</v>
      </c>
      <c r="P45" s="51">
        <v>4.5</v>
      </c>
      <c r="Q45" s="51"/>
      <c r="R45" s="51"/>
      <c r="S45" s="54">
        <v>54</v>
      </c>
      <c r="T45" s="51">
        <v>0</v>
      </c>
      <c r="U45" s="51">
        <v>48</v>
      </c>
      <c r="W45" s="51"/>
      <c r="X45" s="51"/>
      <c r="Y45" s="51"/>
      <c r="Z45" s="51"/>
      <c r="AA45" s="51"/>
      <c r="AB45" s="51"/>
      <c r="AC45" s="51"/>
      <c r="AD45" s="51"/>
      <c r="AE45" s="51"/>
      <c r="AF45" s="51"/>
      <c r="AG45" s="51"/>
      <c r="AH45" s="51"/>
      <c r="AI45" s="51"/>
      <c r="AJ45" s="51"/>
      <c r="AK45" s="51"/>
    </row>
    <row r="46" spans="1:37" x14ac:dyDescent="0.25">
      <c r="G46" s="51"/>
      <c r="H46" s="51"/>
      <c r="I46" s="51"/>
      <c r="J46" s="51"/>
      <c r="K46" s="51"/>
      <c r="L46" s="51"/>
      <c r="M46" s="51"/>
      <c r="N46" s="52">
        <v>55</v>
      </c>
      <c r="O46" s="53">
        <v>238.98</v>
      </c>
      <c r="P46" s="51">
        <v>4.58</v>
      </c>
      <c r="Q46" s="51"/>
      <c r="R46" s="51"/>
      <c r="S46" s="54">
        <v>34</v>
      </c>
      <c r="T46" s="51">
        <v>0</v>
      </c>
      <c r="U46" s="51">
        <v>30</v>
      </c>
      <c r="W46" s="51"/>
      <c r="X46" s="51"/>
      <c r="Y46" s="51"/>
      <c r="Z46" s="51"/>
      <c r="AA46" s="51"/>
      <c r="AB46" s="51"/>
      <c r="AC46" s="51"/>
      <c r="AD46" s="51"/>
      <c r="AE46" s="51"/>
      <c r="AF46" s="51"/>
      <c r="AG46" s="51"/>
      <c r="AH46" s="51"/>
      <c r="AI46" s="51"/>
      <c r="AJ46" s="51"/>
      <c r="AK46" s="51"/>
    </row>
    <row r="47" spans="1:37" x14ac:dyDescent="0.25">
      <c r="G47" s="51"/>
      <c r="H47" s="51"/>
      <c r="I47" s="51"/>
      <c r="J47" s="51"/>
      <c r="K47" s="51"/>
      <c r="L47" s="51"/>
      <c r="M47" s="51"/>
      <c r="N47" s="52">
        <v>56</v>
      </c>
      <c r="O47" s="53">
        <v>243.33</v>
      </c>
      <c r="P47" s="51">
        <v>4.66</v>
      </c>
      <c r="Q47" s="51"/>
      <c r="R47" s="51"/>
      <c r="S47" s="54">
        <v>56</v>
      </c>
      <c r="T47" s="51">
        <v>0</v>
      </c>
      <c r="U47" s="51">
        <v>48</v>
      </c>
      <c r="W47" s="51"/>
      <c r="X47" s="51"/>
      <c r="Y47" s="51"/>
      <c r="Z47" s="51"/>
      <c r="AA47" s="51"/>
      <c r="AB47" s="51"/>
      <c r="AC47" s="51"/>
      <c r="AD47" s="51"/>
      <c r="AE47" s="51"/>
      <c r="AF47" s="51"/>
      <c r="AG47" s="51"/>
      <c r="AH47" s="51"/>
      <c r="AI47" s="51"/>
      <c r="AJ47" s="51"/>
      <c r="AK47" s="51"/>
    </row>
    <row r="48" spans="1:37" x14ac:dyDescent="0.25">
      <c r="G48" s="51"/>
      <c r="H48" s="51"/>
      <c r="I48" s="51"/>
      <c r="J48" s="51"/>
      <c r="K48" s="51"/>
      <c r="L48" s="51"/>
      <c r="M48" s="51"/>
      <c r="N48" s="52">
        <v>57</v>
      </c>
      <c r="O48" s="53">
        <v>247.67</v>
      </c>
      <c r="P48" s="51">
        <v>4.75</v>
      </c>
      <c r="Q48" s="51"/>
      <c r="R48" s="51"/>
      <c r="S48" s="54">
        <v>36</v>
      </c>
      <c r="T48">
        <v>0</v>
      </c>
      <c r="U48" s="51">
        <v>30</v>
      </c>
      <c r="W48" s="51"/>
      <c r="X48" s="51"/>
      <c r="Y48" s="51"/>
      <c r="Z48" s="51"/>
      <c r="AA48" s="51"/>
      <c r="AB48" s="51"/>
      <c r="AC48" s="51"/>
      <c r="AD48" s="51"/>
      <c r="AE48" s="51"/>
      <c r="AF48" s="51"/>
      <c r="AG48" s="51"/>
      <c r="AH48" s="51"/>
      <c r="AI48" s="51"/>
      <c r="AJ48" s="51"/>
      <c r="AK48" s="51"/>
    </row>
    <row r="49" spans="7:37" x14ac:dyDescent="0.25">
      <c r="G49" s="51"/>
      <c r="H49" s="51"/>
      <c r="I49" s="51"/>
      <c r="J49" s="51"/>
      <c r="K49" s="51"/>
      <c r="L49" s="51"/>
      <c r="M49" s="51"/>
      <c r="N49" s="52">
        <v>58</v>
      </c>
      <c r="O49" s="53">
        <v>252.02</v>
      </c>
      <c r="P49" s="51">
        <v>4.83</v>
      </c>
      <c r="Q49" s="51"/>
      <c r="R49" s="51"/>
      <c r="S49" s="54">
        <v>30</v>
      </c>
      <c r="T49">
        <v>12</v>
      </c>
      <c r="U49">
        <v>18</v>
      </c>
      <c r="W49" s="51"/>
      <c r="X49" s="51"/>
      <c r="Y49" s="51"/>
      <c r="Z49" s="51"/>
      <c r="AA49" s="51"/>
      <c r="AB49" s="51"/>
      <c r="AC49" s="51"/>
      <c r="AD49" s="51"/>
      <c r="AE49" s="51"/>
      <c r="AF49" s="51"/>
      <c r="AG49" s="51"/>
      <c r="AH49" s="51"/>
      <c r="AI49" s="51"/>
      <c r="AJ49" s="51"/>
      <c r="AK49" s="51"/>
    </row>
    <row r="50" spans="7:37" x14ac:dyDescent="0.25">
      <c r="G50" s="51"/>
      <c r="H50" s="51"/>
      <c r="I50" s="51"/>
      <c r="J50" s="51"/>
      <c r="K50" s="51"/>
      <c r="L50" s="51"/>
      <c r="M50" s="51"/>
      <c r="N50" s="52">
        <v>59</v>
      </c>
      <c r="O50" s="53">
        <v>256.36</v>
      </c>
      <c r="P50" s="51">
        <v>4.91</v>
      </c>
      <c r="Q50" s="51"/>
      <c r="R50" s="51"/>
      <c r="S50" s="54">
        <v>17</v>
      </c>
      <c r="T50">
        <v>12</v>
      </c>
      <c r="U50">
        <v>18</v>
      </c>
      <c r="W50" s="51"/>
      <c r="X50" s="51"/>
      <c r="Y50" s="51"/>
      <c r="Z50" s="51"/>
      <c r="AA50" s="51"/>
      <c r="AB50" s="51"/>
      <c r="AC50" s="51"/>
      <c r="AD50" s="51"/>
      <c r="AE50" s="51"/>
      <c r="AF50" s="51"/>
      <c r="AG50" s="51"/>
      <c r="AH50" s="51"/>
      <c r="AI50" s="51"/>
      <c r="AJ50" s="51"/>
      <c r="AK50" s="51"/>
    </row>
    <row r="51" spans="7:37" x14ac:dyDescent="0.25">
      <c r="G51" s="51"/>
      <c r="H51" s="51"/>
      <c r="I51" s="51"/>
      <c r="J51" s="51"/>
      <c r="K51" s="51"/>
      <c r="L51" s="51"/>
      <c r="M51" s="51"/>
      <c r="N51" s="52">
        <v>60</v>
      </c>
      <c r="O51" s="53">
        <v>260.70999999999998</v>
      </c>
      <c r="P51" s="51">
        <v>5</v>
      </c>
      <c r="Q51" s="51"/>
      <c r="R51" s="51"/>
      <c r="S51" s="54">
        <v>17</v>
      </c>
      <c r="T51">
        <v>12</v>
      </c>
      <c r="U51">
        <v>18</v>
      </c>
      <c r="W51" s="51"/>
      <c r="X51" s="51"/>
      <c r="Y51" s="51"/>
      <c r="Z51" s="51"/>
      <c r="AA51" s="51"/>
      <c r="AB51" s="51"/>
      <c r="AC51" s="51"/>
      <c r="AD51" s="51"/>
      <c r="AE51" s="51"/>
      <c r="AF51" s="51"/>
      <c r="AG51" s="51"/>
      <c r="AH51" s="51"/>
      <c r="AI51" s="51"/>
      <c r="AJ51" s="51"/>
      <c r="AK51" s="51"/>
    </row>
    <row r="52" spans="7:37" x14ac:dyDescent="0.25">
      <c r="G52" s="51"/>
      <c r="H52" s="51"/>
      <c r="I52" s="51"/>
      <c r="J52" s="51"/>
      <c r="K52" s="51"/>
      <c r="L52" s="51"/>
      <c r="M52" s="51"/>
      <c r="Q52" s="51"/>
      <c r="R52" s="51"/>
      <c r="S52" s="54">
        <v>62</v>
      </c>
      <c r="T52">
        <v>12</v>
      </c>
      <c r="U52">
        <v>18</v>
      </c>
      <c r="W52" s="51"/>
      <c r="X52" s="51"/>
      <c r="Y52" s="51"/>
      <c r="Z52" s="51"/>
      <c r="AA52" s="51"/>
      <c r="AB52" s="51"/>
      <c r="AC52" s="51"/>
      <c r="AD52" s="51"/>
      <c r="AE52" s="51"/>
      <c r="AF52" s="51"/>
      <c r="AG52" s="51"/>
      <c r="AH52" s="51"/>
      <c r="AI52" s="51"/>
      <c r="AJ52" s="51"/>
      <c r="AK52" s="51"/>
    </row>
    <row r="53" spans="7:37" x14ac:dyDescent="0.25">
      <c r="G53" s="51"/>
      <c r="H53" s="51"/>
      <c r="I53" s="51"/>
      <c r="J53" s="51"/>
      <c r="K53" s="51"/>
      <c r="L53" s="51"/>
      <c r="M53" s="51"/>
      <c r="Q53" s="51"/>
      <c r="R53" s="51"/>
      <c r="S53" s="54">
        <v>80.5</v>
      </c>
      <c r="T53">
        <v>0</v>
      </c>
      <c r="W53" s="51"/>
      <c r="X53" s="51"/>
      <c r="Y53" s="51"/>
      <c r="Z53" s="51"/>
      <c r="AA53" s="51"/>
      <c r="AB53" s="51"/>
      <c r="AC53" s="51"/>
      <c r="AD53" s="51"/>
      <c r="AE53" s="51"/>
      <c r="AF53" s="51"/>
      <c r="AG53" s="51"/>
      <c r="AH53" s="51"/>
      <c r="AI53" s="51"/>
      <c r="AJ53" s="51"/>
      <c r="AK53" s="51"/>
    </row>
    <row r="54" spans="7:37" x14ac:dyDescent="0.25">
      <c r="G54" s="51"/>
      <c r="H54" s="51"/>
      <c r="I54" s="51"/>
      <c r="J54" s="51"/>
      <c r="K54" s="51"/>
      <c r="L54" s="51"/>
      <c r="M54" s="51"/>
      <c r="Q54" s="51"/>
      <c r="R54" s="51"/>
      <c r="S54" s="54">
        <v>5</v>
      </c>
      <c r="T54">
        <v>0</v>
      </c>
      <c r="U54">
        <v>13</v>
      </c>
      <c r="W54" s="51"/>
      <c r="X54" s="51"/>
      <c r="Y54" s="51"/>
      <c r="Z54" s="51"/>
      <c r="AA54" s="51"/>
      <c r="AB54" s="51"/>
      <c r="AC54" s="51"/>
      <c r="AD54" s="51"/>
      <c r="AE54" s="51"/>
      <c r="AF54" s="51"/>
      <c r="AG54" s="51"/>
      <c r="AH54" s="51"/>
      <c r="AI54" s="51"/>
      <c r="AJ54" s="51"/>
      <c r="AK54" s="51"/>
    </row>
    <row r="55" spans="7:37" x14ac:dyDescent="0.25">
      <c r="G55" s="51"/>
      <c r="H55" s="51"/>
      <c r="I55" s="51"/>
      <c r="J55" s="51"/>
      <c r="K55" s="51"/>
      <c r="L55" s="51"/>
      <c r="M55" s="51"/>
      <c r="Q55" s="51"/>
      <c r="R55" s="51"/>
      <c r="S55" s="54">
        <v>5</v>
      </c>
      <c r="T55">
        <v>0</v>
      </c>
      <c r="U55">
        <v>13</v>
      </c>
      <c r="W55" s="51"/>
      <c r="X55" s="51"/>
      <c r="Y55" s="51"/>
      <c r="Z55" s="51"/>
      <c r="AA55" s="51"/>
      <c r="AB55" s="51"/>
      <c r="AC55" s="51"/>
      <c r="AD55" s="51"/>
      <c r="AE55" s="51"/>
      <c r="AF55" s="51"/>
      <c r="AG55" s="51"/>
      <c r="AH55" s="51"/>
      <c r="AI55" s="51"/>
      <c r="AJ55" s="51"/>
      <c r="AK55" s="51"/>
    </row>
    <row r="56" spans="7:37" x14ac:dyDescent="0.25">
      <c r="G56" s="51"/>
      <c r="H56" s="51"/>
      <c r="I56" s="51"/>
      <c r="J56" s="51"/>
      <c r="K56" s="51"/>
      <c r="L56" s="51"/>
      <c r="M56" s="51"/>
      <c r="Q56" s="51"/>
      <c r="R56" s="51"/>
      <c r="S56" s="54">
        <v>22</v>
      </c>
      <c r="T56">
        <v>0</v>
      </c>
      <c r="U56">
        <v>24</v>
      </c>
      <c r="W56" s="51"/>
      <c r="X56" s="51"/>
      <c r="Y56" s="51"/>
      <c r="Z56" s="51"/>
      <c r="AA56" s="51"/>
      <c r="AB56" s="51"/>
      <c r="AC56" s="51"/>
      <c r="AD56" s="51"/>
      <c r="AE56" s="51"/>
      <c r="AF56" s="51"/>
      <c r="AG56" s="51"/>
      <c r="AH56" s="51"/>
      <c r="AI56" s="51"/>
      <c r="AJ56" s="51"/>
      <c r="AK56" s="51"/>
    </row>
    <row r="57" spans="7:37" x14ac:dyDescent="0.25">
      <c r="G57" s="51"/>
      <c r="H57" s="51"/>
      <c r="I57" s="51"/>
      <c r="J57" s="51"/>
      <c r="K57" s="51"/>
      <c r="L57" s="51"/>
      <c r="M57" s="51"/>
      <c r="P57" s="51"/>
      <c r="Q57" s="51"/>
      <c r="R57" s="51"/>
      <c r="S57" s="54">
        <v>24</v>
      </c>
      <c r="T57">
        <v>0</v>
      </c>
      <c r="U57">
        <v>24</v>
      </c>
      <c r="W57" s="51"/>
      <c r="X57" s="51"/>
      <c r="Y57" s="51"/>
      <c r="Z57" s="51"/>
      <c r="AA57" s="51"/>
      <c r="AB57" s="51"/>
      <c r="AC57" s="51"/>
      <c r="AD57" s="51"/>
      <c r="AE57" s="51"/>
      <c r="AF57" s="51"/>
      <c r="AG57" s="51"/>
      <c r="AH57" s="51"/>
      <c r="AI57" s="51"/>
      <c r="AJ57" s="51"/>
      <c r="AK57" s="51"/>
    </row>
    <row r="58" spans="7:37" ht="14.25" customHeight="1" x14ac:dyDescent="0.25">
      <c r="G58" s="51"/>
      <c r="H58" s="51"/>
      <c r="I58" s="51"/>
      <c r="J58" s="51"/>
      <c r="K58" s="51"/>
      <c r="L58" s="51"/>
      <c r="M58" s="51"/>
      <c r="N58" s="51"/>
      <c r="O58" s="51"/>
      <c r="P58" s="51"/>
      <c r="Q58" s="51"/>
      <c r="R58" s="51"/>
      <c r="S58" s="54">
        <v>14</v>
      </c>
      <c r="T58">
        <v>3</v>
      </c>
      <c r="U58">
        <v>15</v>
      </c>
      <c r="W58" s="51"/>
      <c r="X58" s="51"/>
      <c r="Y58" s="51"/>
      <c r="Z58" s="51"/>
      <c r="AA58" s="51"/>
      <c r="AB58" s="51"/>
      <c r="AC58" s="51"/>
      <c r="AD58" s="51"/>
      <c r="AE58" s="51"/>
      <c r="AF58" s="51"/>
      <c r="AG58" s="51"/>
      <c r="AH58" s="51"/>
      <c r="AI58" s="51"/>
      <c r="AJ58" s="51"/>
      <c r="AK58" s="51"/>
    </row>
    <row r="59" spans="7:37" x14ac:dyDescent="0.25">
      <c r="G59" s="51"/>
      <c r="H59" s="51"/>
      <c r="I59" s="51"/>
      <c r="J59" s="51"/>
      <c r="K59" s="51"/>
      <c r="L59" s="51"/>
      <c r="M59" s="51"/>
      <c r="N59" s="51"/>
      <c r="O59" s="51"/>
      <c r="P59" s="51"/>
      <c r="Q59" s="51"/>
      <c r="R59" s="51"/>
      <c r="S59" s="54">
        <v>7</v>
      </c>
      <c r="W59" s="51"/>
      <c r="X59" s="51"/>
      <c r="Y59" s="51"/>
      <c r="Z59" s="51"/>
      <c r="AA59" s="51"/>
      <c r="AB59" s="51"/>
      <c r="AC59" s="51"/>
      <c r="AD59" s="51"/>
      <c r="AE59" s="51"/>
      <c r="AF59" s="51"/>
      <c r="AG59" s="51"/>
      <c r="AH59" s="51"/>
      <c r="AI59" s="51"/>
      <c r="AJ59" s="51"/>
      <c r="AK59" s="51"/>
    </row>
    <row r="60" spans="7:37" x14ac:dyDescent="0.25">
      <c r="G60" s="51"/>
      <c r="H60" s="51"/>
      <c r="I60" s="51"/>
      <c r="J60" s="51"/>
      <c r="K60" s="51"/>
      <c r="L60" s="51"/>
      <c r="M60" s="51"/>
      <c r="N60" s="51"/>
      <c r="O60" s="51"/>
      <c r="P60" s="51"/>
      <c r="Q60" s="51"/>
      <c r="R60" s="51"/>
      <c r="S60" s="54">
        <v>84</v>
      </c>
      <c r="W60" s="51"/>
      <c r="X60" s="51"/>
      <c r="Y60" s="51"/>
      <c r="Z60" s="51"/>
      <c r="AA60" s="51"/>
      <c r="AB60" s="51"/>
      <c r="AC60" s="51"/>
      <c r="AD60" s="51"/>
      <c r="AE60" s="51"/>
      <c r="AF60" s="51"/>
      <c r="AG60" s="51"/>
      <c r="AH60" s="51"/>
      <c r="AI60" s="51"/>
      <c r="AJ60" s="51"/>
      <c r="AK60" s="51"/>
    </row>
    <row r="61" spans="7:37" x14ac:dyDescent="0.25">
      <c r="G61" s="51"/>
      <c r="H61" s="51"/>
      <c r="I61" s="51"/>
      <c r="J61" s="51"/>
      <c r="K61" s="51"/>
      <c r="L61" s="51"/>
      <c r="M61" s="51"/>
      <c r="N61" s="51"/>
      <c r="O61" s="51"/>
      <c r="P61" s="51"/>
      <c r="Q61" s="51"/>
      <c r="R61" s="51"/>
      <c r="S61" s="54">
        <v>30</v>
      </c>
      <c r="W61" s="51"/>
      <c r="X61" s="51"/>
      <c r="Y61" s="51"/>
      <c r="Z61" s="51"/>
      <c r="AA61" s="51"/>
      <c r="AB61" s="51"/>
      <c r="AC61" s="51"/>
      <c r="AD61" s="51"/>
      <c r="AE61" s="51"/>
      <c r="AF61" s="51"/>
      <c r="AG61" s="51"/>
      <c r="AH61" s="51"/>
      <c r="AI61" s="51"/>
      <c r="AJ61" s="51"/>
      <c r="AK61" s="51"/>
    </row>
    <row r="62" spans="7:37" x14ac:dyDescent="0.25">
      <c r="G62" s="51"/>
      <c r="H62" s="51"/>
      <c r="I62" s="51"/>
      <c r="J62" s="51"/>
      <c r="K62" s="51"/>
      <c r="L62" s="51"/>
      <c r="M62" s="51"/>
      <c r="N62" s="51"/>
      <c r="O62" s="51"/>
      <c r="P62" s="51"/>
      <c r="Q62" s="51"/>
      <c r="R62" s="51"/>
      <c r="S62" s="54">
        <v>56</v>
      </c>
      <c r="T62" s="51">
        <v>0</v>
      </c>
      <c r="U62" s="51">
        <v>48</v>
      </c>
      <c r="W62" s="51"/>
      <c r="X62" s="51"/>
      <c r="Y62" s="51"/>
      <c r="Z62" s="51"/>
      <c r="AA62" s="51"/>
      <c r="AB62" s="51"/>
      <c r="AC62" s="51"/>
      <c r="AD62" s="51"/>
      <c r="AE62" s="51"/>
      <c r="AF62" s="51"/>
      <c r="AG62" s="51"/>
      <c r="AH62" s="51"/>
      <c r="AI62" s="51"/>
      <c r="AJ62" s="51"/>
      <c r="AK62" s="51"/>
    </row>
    <row r="63" spans="7:37" x14ac:dyDescent="0.25">
      <c r="G63" s="51"/>
      <c r="H63" s="51"/>
      <c r="I63" s="51"/>
      <c r="J63" s="51"/>
      <c r="K63" s="51"/>
      <c r="L63" s="51"/>
      <c r="M63" s="51"/>
      <c r="N63" s="51"/>
      <c r="O63" s="51"/>
      <c r="P63" s="51"/>
      <c r="Q63" s="51"/>
      <c r="R63" s="51"/>
      <c r="S63" s="54">
        <v>36</v>
      </c>
      <c r="T63">
        <v>0</v>
      </c>
      <c r="U63" s="51">
        <v>30</v>
      </c>
      <c r="W63" s="51"/>
      <c r="X63" s="51"/>
      <c r="Y63" s="51"/>
      <c r="Z63" s="51"/>
      <c r="AA63" s="51"/>
      <c r="AB63" s="51"/>
      <c r="AC63" s="51"/>
      <c r="AD63" s="51"/>
      <c r="AE63" s="51"/>
      <c r="AF63" s="51"/>
      <c r="AG63" s="51"/>
      <c r="AH63" s="51"/>
      <c r="AI63" s="51"/>
      <c r="AJ63" s="51"/>
      <c r="AK63" s="51"/>
    </row>
    <row r="64" spans="7:37" x14ac:dyDescent="0.25">
      <c r="G64" s="51"/>
      <c r="H64" s="51"/>
      <c r="I64" s="51"/>
      <c r="J64" s="51"/>
      <c r="K64" s="51"/>
      <c r="L64" s="51"/>
      <c r="M64" s="51"/>
      <c r="N64" s="51"/>
      <c r="O64" s="51"/>
      <c r="P64" s="51"/>
      <c r="Q64" s="51"/>
      <c r="R64" s="51"/>
      <c r="S64" s="54">
        <v>54</v>
      </c>
      <c r="W64" s="51"/>
      <c r="X64" s="51"/>
      <c r="Y64" s="51"/>
      <c r="Z64" s="51"/>
      <c r="AA64" s="51"/>
      <c r="AB64" s="51"/>
      <c r="AC64" s="51"/>
      <c r="AD64" s="51"/>
      <c r="AE64" s="51"/>
      <c r="AF64" s="51"/>
      <c r="AG64" s="51"/>
      <c r="AH64" s="51"/>
      <c r="AI64" s="51"/>
      <c r="AJ64" s="51"/>
      <c r="AK64" s="51"/>
    </row>
    <row r="65" spans="7:37" x14ac:dyDescent="0.25">
      <c r="G65" s="51"/>
      <c r="H65" s="51"/>
      <c r="I65" s="51"/>
      <c r="J65" s="51"/>
      <c r="K65" s="51"/>
      <c r="L65" s="51"/>
      <c r="M65" s="51"/>
      <c r="N65" s="51"/>
      <c r="O65" s="51"/>
      <c r="P65" s="51"/>
      <c r="Q65" s="51"/>
      <c r="R65" s="51"/>
      <c r="W65" s="51"/>
      <c r="X65" s="51"/>
      <c r="Y65" s="51"/>
      <c r="Z65" s="51"/>
      <c r="AA65" s="51"/>
      <c r="AB65" s="51"/>
      <c r="AC65" s="51"/>
      <c r="AD65" s="51"/>
      <c r="AE65" s="51"/>
      <c r="AF65" s="51"/>
      <c r="AG65" s="51"/>
      <c r="AH65" s="51"/>
      <c r="AI65" s="51"/>
      <c r="AJ65" s="51"/>
      <c r="AK65" s="51"/>
    </row>
    <row r="66" spans="7:37" x14ac:dyDescent="0.25">
      <c r="G66" s="51"/>
      <c r="H66" s="51"/>
      <c r="I66" s="51"/>
      <c r="J66" s="51"/>
      <c r="K66" s="51"/>
      <c r="L66" s="51"/>
      <c r="M66" s="51"/>
      <c r="N66" s="51"/>
      <c r="O66" s="51"/>
      <c r="P66" s="51"/>
      <c r="Q66" s="51"/>
      <c r="R66" s="51"/>
      <c r="W66" s="51"/>
      <c r="X66" s="51"/>
      <c r="Y66" s="51"/>
      <c r="Z66" s="51"/>
      <c r="AA66" s="51"/>
      <c r="AB66" s="51"/>
      <c r="AC66" s="51"/>
      <c r="AD66" s="51"/>
      <c r="AE66" s="51"/>
      <c r="AF66" s="51"/>
      <c r="AG66" s="51"/>
      <c r="AH66" s="51"/>
      <c r="AI66" s="51"/>
      <c r="AJ66" s="51"/>
      <c r="AK66" s="51"/>
    </row>
    <row r="67" spans="7:37" x14ac:dyDescent="0.25">
      <c r="G67" s="51"/>
      <c r="H67" s="51"/>
      <c r="I67" s="51"/>
      <c r="J67" s="51"/>
      <c r="K67" s="51"/>
      <c r="L67" s="51"/>
      <c r="M67" s="51"/>
      <c r="N67" s="51"/>
      <c r="O67" s="51"/>
      <c r="P67" s="51"/>
      <c r="Q67" s="51"/>
      <c r="R67" s="51"/>
      <c r="W67" s="51"/>
      <c r="X67" s="51"/>
      <c r="Y67" s="51"/>
      <c r="Z67" s="51"/>
      <c r="AA67" s="51"/>
      <c r="AB67" s="51"/>
      <c r="AC67" s="51"/>
      <c r="AD67" s="51"/>
      <c r="AE67" s="51"/>
      <c r="AF67" s="51"/>
      <c r="AG67" s="51"/>
      <c r="AH67" s="51"/>
      <c r="AI67" s="51"/>
      <c r="AJ67" s="51"/>
      <c r="AK67" s="51"/>
    </row>
    <row r="68" spans="7:37" x14ac:dyDescent="0.25">
      <c r="G68" s="51"/>
      <c r="H68" s="51"/>
      <c r="I68" s="51"/>
      <c r="J68" s="51"/>
      <c r="K68" s="51"/>
      <c r="L68" s="51"/>
      <c r="M68" s="51"/>
      <c r="N68" s="51"/>
      <c r="O68" s="51"/>
      <c r="P68" s="51"/>
      <c r="Q68" s="51"/>
      <c r="R68" s="51"/>
      <c r="W68" s="51"/>
      <c r="X68" s="51"/>
      <c r="Y68" s="51"/>
      <c r="Z68" s="51"/>
      <c r="AA68" s="51"/>
      <c r="AB68" s="51"/>
      <c r="AC68" s="51"/>
      <c r="AD68" s="51"/>
      <c r="AE68" s="51"/>
      <c r="AF68" s="51"/>
      <c r="AG68" s="51"/>
      <c r="AH68" s="51"/>
      <c r="AI68" s="51"/>
      <c r="AJ68" s="51"/>
      <c r="AK68" s="51"/>
    </row>
    <row r="69" spans="7:37" x14ac:dyDescent="0.25">
      <c r="G69" s="51"/>
      <c r="H69" s="51"/>
      <c r="I69" s="51"/>
      <c r="J69" s="51"/>
      <c r="K69" s="51"/>
      <c r="L69" s="51"/>
      <c r="M69" s="51"/>
      <c r="N69" s="51"/>
      <c r="O69" s="51"/>
      <c r="P69" s="51"/>
      <c r="Q69" s="51"/>
      <c r="R69" s="51"/>
      <c r="W69" s="51"/>
      <c r="X69" s="51"/>
      <c r="Y69" s="51"/>
      <c r="Z69" s="51"/>
      <c r="AA69" s="51"/>
      <c r="AB69" s="51"/>
      <c r="AC69" s="51"/>
      <c r="AD69" s="51"/>
      <c r="AE69" s="51"/>
      <c r="AF69" s="51"/>
      <c r="AG69" s="51"/>
      <c r="AH69" s="51"/>
      <c r="AI69" s="51"/>
      <c r="AJ69" s="51"/>
      <c r="AK69" s="51"/>
    </row>
    <row r="70" spans="7:37" x14ac:dyDescent="0.25">
      <c r="G70" s="51"/>
      <c r="H70" s="51"/>
      <c r="I70" s="51"/>
      <c r="J70" s="51"/>
      <c r="K70" s="51"/>
      <c r="N70" s="51"/>
    </row>
    <row r="71" spans="7:37" x14ac:dyDescent="0.25">
      <c r="N71" s="51"/>
    </row>
    <row r="72" spans="7:37" x14ac:dyDescent="0.25">
      <c r="N72" s="51"/>
    </row>
    <row r="73" spans="7:37" x14ac:dyDescent="0.25">
      <c r="N73" s="51"/>
    </row>
    <row r="74" spans="7:37" x14ac:dyDescent="0.25">
      <c r="N74" s="51"/>
    </row>
    <row r="75" spans="7:37" x14ac:dyDescent="0.25">
      <c r="N75" s="51"/>
    </row>
    <row r="76" spans="7:37" x14ac:dyDescent="0.25">
      <c r="N76" s="51"/>
    </row>
    <row r="77" spans="7:37" x14ac:dyDescent="0.25">
      <c r="N77" s="51"/>
    </row>
    <row r="78" spans="7:37" x14ac:dyDescent="0.25">
      <c r="N78" s="51"/>
    </row>
    <row r="79" spans="7:37" x14ac:dyDescent="0.25">
      <c r="N79" s="51"/>
    </row>
    <row r="80" spans="7:37" x14ac:dyDescent="0.25">
      <c r="N80" s="51"/>
    </row>
    <row r="81" spans="14:14" x14ac:dyDescent="0.25">
      <c r="N81" s="51"/>
    </row>
    <row r="82" spans="14:14" x14ac:dyDescent="0.25">
      <c r="N82" s="51"/>
    </row>
    <row r="83" spans="14:14" x14ac:dyDescent="0.25">
      <c r="N83" s="51"/>
    </row>
    <row r="84" spans="14:14" x14ac:dyDescent="0.25">
      <c r="N84" s="51"/>
    </row>
    <row r="85" spans="14:14" x14ac:dyDescent="0.25">
      <c r="N85" s="51"/>
    </row>
    <row r="86" spans="14:14" x14ac:dyDescent="0.25">
      <c r="N86" s="51"/>
    </row>
    <row r="87" spans="14:14" x14ac:dyDescent="0.25">
      <c r="N87" s="51"/>
    </row>
    <row r="88" spans="14:14" x14ac:dyDescent="0.25">
      <c r="N88" s="51"/>
    </row>
    <row r="89" spans="14:14" x14ac:dyDescent="0.25">
      <c r="N89" s="51"/>
    </row>
    <row r="90" spans="14:14" x14ac:dyDescent="0.25">
      <c r="N90" s="51"/>
    </row>
    <row r="91" spans="14:14" x14ac:dyDescent="0.25">
      <c r="N91" s="51"/>
    </row>
    <row r="92" spans="14:14" x14ac:dyDescent="0.25">
      <c r="N92" s="51"/>
    </row>
    <row r="93" spans="14:14" x14ac:dyDescent="0.25">
      <c r="N93" s="51"/>
    </row>
    <row r="94" spans="14:14" x14ac:dyDescent="0.25">
      <c r="N94" s="51"/>
    </row>
    <row r="95" spans="14:14" x14ac:dyDescent="0.25">
      <c r="N95" s="51"/>
    </row>
    <row r="96" spans="14:14" x14ac:dyDescent="0.25">
      <c r="N96" s="51"/>
    </row>
    <row r="97" spans="14:14" x14ac:dyDescent="0.25">
      <c r="N97" s="51"/>
    </row>
  </sheetData>
  <sheetProtection algorithmName="SHA-512" hashValue="dsDeE3uxSClHnANS7IRDKc/ZMzMnv4pzoLV8cnJPqFtogjg5bsvL5vfx9OdB18nw7WQ6GUohos4NGZOAd6TLdw==" saltValue="NUXEzXgcbQxkgznwnhnn7g==" spinCount="100000" sheet="1" objects="1" scenarios="1" selectLockedCells="1"/>
  <mergeCells count="3">
    <mergeCell ref="B31:C31"/>
    <mergeCell ref="B21:C21"/>
    <mergeCell ref="C9:J9"/>
  </mergeCells>
  <conditionalFormatting sqref="C33">
    <cfRule type="cellIs" dxfId="5" priority="2" operator="greaterThan">
      <formula>0</formula>
    </cfRule>
  </conditionalFormatting>
  <dataValidations count="3">
    <dataValidation type="whole" allowBlank="1" showInputMessage="1" showErrorMessage="1" errorTitle="Too many days" error="The maximum days per week is 7." sqref="C23" xr:uid="{00000000-0002-0000-0100-000000000000}">
      <formula1>1</formula1>
      <formula2>7</formula2>
    </dataValidation>
    <dataValidation type="whole" operator="lessThanOrEqual" allowBlank="1" showInputMessage="1" showErrorMessage="1" sqref="C24" xr:uid="{00000000-0002-0000-0100-000002000000}">
      <formula1>28</formula1>
    </dataValidation>
    <dataValidation type="whole" errorStyle="warning" allowBlank="1" showErrorMessage="1" errorTitle="Minimum Duration Not Met" error="Ensure that the practical period is planned for no fewer than 366 days e.g. 01/08/2019 to 01/08/2020" sqref="C11" xr:uid="{00000000-0002-0000-0100-000003000000}">
      <formula1>MIN(C10+366)</formula1>
      <formula2>MAX(C10+100000)</formula2>
    </dataValidation>
  </dataValidations>
  <pageMargins left="0.7" right="0.7" top="0.75" bottom="0.75" header="0.3" footer="0.3"/>
  <pageSetup paperSize="9" scale="21" orientation="portrait" r:id="rId1"/>
  <colBreaks count="1" manualBreakCount="1">
    <brk id="38" min="5" max="68" man="1"/>
  </col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F40EF95-9404-46CA-A1F1-236BB1F3A42F}">
          <x14:formula1>
            <xm:f>Lookups!$A$2:$A$20</xm:f>
          </x14:formula1>
          <xm:sqref>C9:J9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theme="3" tint="0.59999389629810485"/>
  </sheetPr>
  <dimension ref="B2:T112"/>
  <sheetViews>
    <sheetView showGridLines="0" zoomScale="85" zoomScaleNormal="85" workbookViewId="0">
      <selection activeCell="E8" sqref="E8"/>
    </sheetView>
  </sheetViews>
  <sheetFormatPr defaultColWidth="9" defaultRowHeight="15" outlineLevelRow="1" x14ac:dyDescent="0.25"/>
  <cols>
    <col min="1" max="1" width="8.140625" customWidth="1"/>
    <col min="2" max="2" width="52.140625" customWidth="1"/>
    <col min="3" max="3" width="46.42578125" customWidth="1"/>
    <col min="4" max="4" width="20.28515625" customWidth="1"/>
    <col min="5" max="5" width="9.5703125" customWidth="1"/>
    <col min="6" max="6" width="8.28515625" style="26" customWidth="1"/>
    <col min="7" max="7" width="18.5703125" style="26" customWidth="1"/>
    <col min="8" max="8" width="14.5703125" style="26" customWidth="1"/>
    <col min="9" max="9" width="3.140625" customWidth="1"/>
    <col min="13" max="13" width="3.85546875" customWidth="1"/>
    <col min="14" max="14" width="10.5703125" hidden="1" customWidth="1"/>
    <col min="15" max="15" width="8" hidden="1" customWidth="1"/>
    <col min="16" max="19" width="9" customWidth="1"/>
    <col min="20" max="20" width="9" hidden="1" customWidth="1"/>
    <col min="21" max="31" width="9" customWidth="1"/>
  </cols>
  <sheetData>
    <row r="2" spans="2:20" x14ac:dyDescent="0.25">
      <c r="C2" s="30"/>
      <c r="D2" s="30"/>
      <c r="F2" s="31"/>
      <c r="G2" s="31"/>
      <c r="H2" s="31"/>
    </row>
    <row r="3" spans="2:20" ht="15.95" customHeight="1" x14ac:dyDescent="0.25">
      <c r="C3" s="30"/>
      <c r="D3" s="127" t="s">
        <v>19</v>
      </c>
      <c r="E3" s="128"/>
      <c r="F3" s="31"/>
      <c r="G3" s="24" t="s">
        <v>44</v>
      </c>
      <c r="H3" s="28">
        <f>Calculator!C32</f>
        <v>841</v>
      </c>
      <c r="I3" s="32"/>
      <c r="J3" s="118" t="str">
        <f>_xlfn.IFS(T7&lt;1,T4,T7&lt;1.1,T3,T7&gt;=1.1,T5)</f>
        <v>Your planned hours are at least 10% more than the required, consider if you want to continue adding more planned hours?</v>
      </c>
      <c r="K3" s="119"/>
      <c r="L3" s="119"/>
      <c r="M3" s="120"/>
      <c r="N3" t="s">
        <v>45</v>
      </c>
      <c r="O3">
        <v>1</v>
      </c>
      <c r="T3" t="s">
        <v>46</v>
      </c>
    </row>
    <row r="4" spans="2:20" x14ac:dyDescent="0.25">
      <c r="C4" s="30"/>
      <c r="D4" s="129" t="str">
        <f>IF(NOT(ISBLANK(Calculator!C9)),Calculator!C9,"")</f>
        <v>Digital Technology Solutions BSc - Software Engineering</v>
      </c>
      <c r="E4" s="130"/>
      <c r="F4" s="31"/>
      <c r="G4" s="24" t="s">
        <v>47</v>
      </c>
      <c r="H4" s="28">
        <f>H106</f>
        <v>1543</v>
      </c>
      <c r="J4" s="121"/>
      <c r="K4" s="122"/>
      <c r="L4" s="122"/>
      <c r="M4" s="123"/>
      <c r="N4" t="s">
        <v>48</v>
      </c>
      <c r="O4" s="32">
        <f>SUM(Calculator!C16/(Calculator!C22/Calculator!C23))</f>
        <v>700.46153846153857</v>
      </c>
      <c r="T4" t="s">
        <v>49</v>
      </c>
    </row>
    <row r="5" spans="2:20" x14ac:dyDescent="0.25">
      <c r="C5" s="30"/>
      <c r="D5" s="131"/>
      <c r="E5" s="132"/>
      <c r="F5" s="31"/>
      <c r="G5" s="24" t="s">
        <v>50</v>
      </c>
      <c r="H5" s="28">
        <f>H4-H3</f>
        <v>702</v>
      </c>
      <c r="I5" s="32"/>
      <c r="J5" s="121"/>
      <c r="K5" s="122"/>
      <c r="L5" s="122"/>
      <c r="M5" s="123"/>
      <c r="N5" t="s">
        <v>51</v>
      </c>
      <c r="O5">
        <f>4*Calculator!C13</f>
        <v>144.21052631578948</v>
      </c>
      <c r="T5" t="s">
        <v>52</v>
      </c>
    </row>
    <row r="6" spans="2:20" x14ac:dyDescent="0.25">
      <c r="C6" s="30"/>
      <c r="D6" s="30"/>
      <c r="F6" s="31"/>
      <c r="G6" s="31"/>
      <c r="H6" s="31"/>
      <c r="J6" s="121"/>
      <c r="K6" s="122"/>
      <c r="L6" s="122"/>
      <c r="M6" s="123"/>
      <c r="N6" t="s">
        <v>53</v>
      </c>
      <c r="O6">
        <f>2*Calculator!C13</f>
        <v>72.10526315789474</v>
      </c>
    </row>
    <row r="7" spans="2:20" x14ac:dyDescent="0.25">
      <c r="B7" s="23" t="s">
        <v>54</v>
      </c>
      <c r="C7" s="23" t="s">
        <v>55</v>
      </c>
      <c r="D7" s="23" t="s">
        <v>56</v>
      </c>
      <c r="E7" s="23" t="s">
        <v>57</v>
      </c>
      <c r="F7" s="24" t="s">
        <v>58</v>
      </c>
      <c r="G7" s="24" t="s">
        <v>59</v>
      </c>
      <c r="H7" s="24" t="s">
        <v>60</v>
      </c>
      <c r="J7" s="124"/>
      <c r="K7" s="125"/>
      <c r="L7" s="125"/>
      <c r="M7" s="126"/>
      <c r="N7" t="s">
        <v>61</v>
      </c>
      <c r="O7">
        <f>1*Calculator!C13</f>
        <v>36.05263157894737</v>
      </c>
      <c r="T7">
        <f>IF(H3&lt;&gt;0,H4/H3,"")</f>
        <v>1.8347205707491081</v>
      </c>
    </row>
    <row r="8" spans="2:20" x14ac:dyDescent="0.25">
      <c r="B8" s="29" t="str" cm="1">
        <f t="array" ref="B8">IFERROR(INDEX(Data!$W$2:$W$948, SMALL(IF(ISNUMBER(MATCH(Data!$C$2:$C$948,Calculator!$C$9,0)),MATCH(ROW(Data!$C$2:$C$948),ROW(Data!$C$2:$C$948)),""),ROWS($A$1:A1))),"")</f>
        <v>Technology in the Organisational Context</v>
      </c>
      <c r="C8" s="29" t="str" cm="1">
        <f t="array" ref="C8">IFERROR(INDEX(Data!$L$2:$L$948, SMALL(IF(ISNUMBER(MATCH(Data!$C$2:$C$948,Calculator!$C$9,0)),MATCH(ROW(Data!$C$2:$C$948),ROW(Data!$C$2:$C$948)),""),ROWS($A$1:A1))),"")</f>
        <v>Online Tutor Guided Resources</v>
      </c>
      <c r="D8" s="29" t="str">
        <f>IF(NOT(C8=""),"QA Apprenticeships","")</f>
        <v>QA Apprenticeships</v>
      </c>
      <c r="E8" s="7"/>
      <c r="F8" s="27" t="str" cm="1">
        <f t="array" ref="F8">IFERROR(INDEX(Data!$P$2:$P$994, SMALL(IF(ISNUMBER(MATCH(Data!$C$2:$C$994,Calculator!$C$9,0)),MATCH(ROW(Data!$C$2:$C$994),ROW(Data!$C$2:$C$994)),""),ROWS($A$1:A1))),"")</f>
        <v>Y</v>
      </c>
      <c r="G8" s="27" cm="1">
        <f t="array" ref="G8">IFERROR(INDEX(Data!$Q$2:$Q$948, SMALL(IF(ISNUMBER(MATCH(Data!$C$2:$C$948,Calculator!$C$9,0)),MATCH(ROW(Data!$C$2:$C$948),ROW(Data!$C$2:$C$948)),""),ROWS($A$1:B1))),"")</f>
        <v>40</v>
      </c>
      <c r="H8" s="28">
        <f t="shared" ref="H8:H39" si="0">IFERROR(IF(AND(F8&lt;&gt;"N",E8&lt;&gt;"Yes"),G8,0),0)</f>
        <v>40</v>
      </c>
    </row>
    <row r="9" spans="2:20" x14ac:dyDescent="0.25">
      <c r="B9" s="29" t="str" cm="1">
        <f t="array" ref="B9">IFERROR(INDEX(Data!$W$2:$W$948, SMALL(IF(ISNUMBER(MATCH(Data!$C$2:$C$948,Calculator!$C$9,0)),MATCH(ROW(Data!$C$2:$C$948),ROW(Data!$C$2:$C$948)),""),ROWS($A$1:A2))),"")</f>
        <v>Technology in the Organisational Context</v>
      </c>
      <c r="C9" s="29" t="str" cm="1">
        <f t="array" ref="C9">IFERROR(INDEX(Data!$L$2:$L$948, SMALL(IF(ISNUMBER(MATCH(Data!$C$2:$C$948,Calculator!$C$9,0)),MATCH(ROW(Data!$C$2:$C$948),ROW(Data!$C$2:$C$948)),""),ROWS($A$1:A2))),"")</f>
        <v>Workshop (x 4 days)</v>
      </c>
      <c r="D9" s="29" t="str">
        <f t="shared" ref="D9:D72" si="1">IF(NOT(C9=""),"QA Apprenticeships","")</f>
        <v>QA Apprenticeships</v>
      </c>
      <c r="E9" s="7"/>
      <c r="F9" s="27" t="str" cm="1">
        <f t="array" ref="F9">IFERROR(INDEX(Data!$P$2:$P$994, SMALL(IF(ISNUMBER(MATCH(Data!$C$2:$C$994,Calculator!$C$9,0)),MATCH(ROW(Data!$C$2:$C$994),ROW(Data!$C$2:$C$994)),""),ROWS($A$1:A2))),"")</f>
        <v>Y</v>
      </c>
      <c r="G9" s="27" cm="1">
        <f t="array" ref="G9">IFERROR(INDEX(Data!$Q$2:$Q$948, SMALL(IF(ISNUMBER(MATCH(Data!$C$2:$C$948,Calculator!$C$9,0)),MATCH(ROW(Data!$C$2:$C$948),ROW(Data!$C$2:$C$948)),""),ROWS($A$1:B2))),"")</f>
        <v>24</v>
      </c>
      <c r="H9" s="28">
        <f t="shared" si="0"/>
        <v>24</v>
      </c>
    </row>
    <row r="10" spans="2:20" x14ac:dyDescent="0.25">
      <c r="B10" s="29" t="str" cm="1">
        <f t="array" ref="B10">IFERROR(INDEX(Data!$W$2:$W$948, SMALL(IF(ISNUMBER(MATCH(Data!$C$2:$C$948,Calculator!$C$9,0)),MATCH(ROW(Data!$C$2:$C$948),ROW(Data!$C$2:$C$948)),""),ROWS($A$1:A3))),"")</f>
        <v>Technology in the Organisational Context</v>
      </c>
      <c r="C10" s="29" t="str" cm="1">
        <f t="array" ref="C10">IFERROR(INDEX(Data!$L$2:$L$948, SMALL(IF(ISNUMBER(MATCH(Data!$C$2:$C$948,Calculator!$C$9,0)),MATCH(ROW(Data!$C$2:$C$948),ROW(Data!$C$2:$C$948)),""),ROWS($A$1:A3))),"")</f>
        <v>Independent Study / Work-based Learning</v>
      </c>
      <c r="D10" s="29" t="str">
        <f t="shared" si="1"/>
        <v>QA Apprenticeships</v>
      </c>
      <c r="E10" s="7"/>
      <c r="F10" s="27" t="str" cm="1">
        <f t="array" ref="F10">IFERROR(INDEX(Data!$P$2:$P$994, SMALL(IF(ISNUMBER(MATCH(Data!$C$2:$C$994,Calculator!$C$9,0)),MATCH(ROW(Data!$C$2:$C$994),ROW(Data!$C$2:$C$994)),""),ROWS($A$1:A3))),"")</f>
        <v>N</v>
      </c>
      <c r="G10" s="27" cm="1">
        <f t="array" ref="G10">IFERROR(INDEX(Data!$Q$2:$Q$948, SMALL(IF(ISNUMBER(MATCH(Data!$C$2:$C$948,Calculator!$C$9,0)),MATCH(ROW(Data!$C$2:$C$948),ROW(Data!$C$2:$C$948)),""),ROWS($A$1:B3))),"")</f>
        <v>106</v>
      </c>
      <c r="H10" s="28">
        <f t="shared" si="0"/>
        <v>0</v>
      </c>
    </row>
    <row r="11" spans="2:20" x14ac:dyDescent="0.25">
      <c r="B11" s="29" t="str" cm="1">
        <f t="array" ref="B11">IFERROR(INDEX(Data!$W$2:$W$948, SMALL(IF(ISNUMBER(MATCH(Data!$C$2:$C$948,Calculator!$C$9,0)),MATCH(ROW(Data!$C$2:$C$948),ROW(Data!$C$2:$C$948)),""),ROWS($A$1:A4))),"")</f>
        <v>Technology in the Organisational Context</v>
      </c>
      <c r="C11" s="29" t="str" cm="1">
        <f t="array" ref="C11">IFERROR(INDEX(Data!$L$2:$L$948, SMALL(IF(ISNUMBER(MATCH(Data!$C$2:$C$948,Calculator!$C$9,0)),MATCH(ROW(Data!$C$2:$C$948),ROW(Data!$C$2:$C$948)),""),ROWS($A$1:A4))),"")</f>
        <v>Module Assessment (incl Shadowing &amp; Mentoring)</v>
      </c>
      <c r="D11" s="29" t="str">
        <f t="shared" si="1"/>
        <v>QA Apprenticeships</v>
      </c>
      <c r="E11" s="7"/>
      <c r="F11" s="27" t="str" cm="1">
        <f t="array" ref="F11">IFERROR(INDEX(Data!$P$2:$P$994, SMALL(IF(ISNUMBER(MATCH(Data!$C$2:$C$994,Calculator!$C$9,0)),MATCH(ROW(Data!$C$2:$C$994),ROW(Data!$C$2:$C$994)),""),ROWS($A$1:A4))),"")</f>
        <v>Y</v>
      </c>
      <c r="G11" s="27" cm="1">
        <f t="array" ref="G11">IFERROR(INDEX(Data!$Q$2:$Q$948, SMALL(IF(ISNUMBER(MATCH(Data!$C$2:$C$948,Calculator!$C$9,0)),MATCH(ROW(Data!$C$2:$C$948),ROW(Data!$C$2:$C$948)),""),ROWS($A$1:B4))),"")</f>
        <v>30</v>
      </c>
      <c r="H11" s="28">
        <f t="shared" si="0"/>
        <v>30</v>
      </c>
    </row>
    <row r="12" spans="2:20" x14ac:dyDescent="0.25">
      <c r="B12" s="29" t="str" cm="1">
        <f t="array" ref="B12">IFERROR(INDEX(Data!$W$2:$W$948, SMALL(IF(ISNUMBER(MATCH(Data!$C$2:$C$948,Calculator!$C$9,0)),MATCH(ROW(Data!$C$2:$C$948),ROW(Data!$C$2:$C$948)),""),ROWS($A$1:A5))),"")</f>
        <v>Software Engineering Fundamentals</v>
      </c>
      <c r="C12" s="29" t="str" cm="1">
        <f t="array" ref="C12">IFERROR(INDEX(Data!$L$2:$L$948, SMALL(IF(ISNUMBER(MATCH(Data!$C$2:$C$948,Calculator!$C$9,0)),MATCH(ROW(Data!$C$2:$C$948),ROW(Data!$C$2:$C$948)),""),ROWS($A$1:A5))),"")</f>
        <v>Online Tutor Guided Resources</v>
      </c>
      <c r="D12" s="29" t="str">
        <f t="shared" si="1"/>
        <v>QA Apprenticeships</v>
      </c>
      <c r="E12" s="7"/>
      <c r="F12" s="27" t="str" cm="1">
        <f t="array" ref="F12">IFERROR(INDEX(Data!$P$2:$P$994, SMALL(IF(ISNUMBER(MATCH(Data!$C$2:$C$994,Calculator!$C$9,0)),MATCH(ROW(Data!$C$2:$C$994),ROW(Data!$C$2:$C$994)),""),ROWS($A$1:A5))),"")</f>
        <v>Y</v>
      </c>
      <c r="G12" s="27" cm="1">
        <f t="array" ref="G12">IFERROR(INDEX(Data!$Q$2:$Q$948, SMALL(IF(ISNUMBER(MATCH(Data!$C$2:$C$948,Calculator!$C$9,0)),MATCH(ROW(Data!$C$2:$C$948),ROW(Data!$C$2:$C$948)),""),ROWS($A$1:B5))),"")</f>
        <v>40</v>
      </c>
      <c r="H12" s="28">
        <f t="shared" si="0"/>
        <v>40</v>
      </c>
    </row>
    <row r="13" spans="2:20" x14ac:dyDescent="0.25">
      <c r="B13" s="29" t="str" cm="1">
        <f t="array" ref="B13">IFERROR(INDEX(Data!$W$2:$W$948, SMALL(IF(ISNUMBER(MATCH(Data!$C$2:$C$948,Calculator!$C$9,0)),MATCH(ROW(Data!$C$2:$C$948),ROW(Data!$C$2:$C$948)),""),ROWS($A$1:A6))),"")</f>
        <v>Software Engineering Fundamentals</v>
      </c>
      <c r="C13" s="29" t="str" cm="1">
        <f t="array" ref="C13">IFERROR(INDEX(Data!$L$2:$L$948, SMALL(IF(ISNUMBER(MATCH(Data!$C$2:$C$948,Calculator!$C$9,0)),MATCH(ROW(Data!$C$2:$C$948),ROW(Data!$C$2:$C$948)),""),ROWS($A$1:A6))),"")</f>
        <v>Workshop (x 4 days)</v>
      </c>
      <c r="D13" s="29" t="str">
        <f t="shared" si="1"/>
        <v>QA Apprenticeships</v>
      </c>
      <c r="E13" s="7"/>
      <c r="F13" s="27" t="str" cm="1">
        <f t="array" ref="F13">IFERROR(INDEX(Data!$P$2:$P$994, SMALL(IF(ISNUMBER(MATCH(Data!$C$2:$C$994,Calculator!$C$9,0)),MATCH(ROW(Data!$C$2:$C$994),ROW(Data!$C$2:$C$994)),""),ROWS($A$1:A6))),"")</f>
        <v>Y</v>
      </c>
      <c r="G13" s="27" cm="1">
        <f t="array" ref="G13">IFERROR(INDEX(Data!$Q$2:$Q$948, SMALL(IF(ISNUMBER(MATCH(Data!$C$2:$C$948,Calculator!$C$9,0)),MATCH(ROW(Data!$C$2:$C$948),ROW(Data!$C$2:$C$948)),""),ROWS($A$1:B6))),"")</f>
        <v>24</v>
      </c>
      <c r="H13" s="28">
        <f t="shared" si="0"/>
        <v>24</v>
      </c>
    </row>
    <row r="14" spans="2:20" x14ac:dyDescent="0.25">
      <c r="B14" s="29" t="str" cm="1">
        <f t="array" ref="B14">IFERROR(INDEX(Data!$W$2:$W$948, SMALL(IF(ISNUMBER(MATCH(Data!$C$2:$C$948,Calculator!$C$9,0)),MATCH(ROW(Data!$C$2:$C$948),ROW(Data!$C$2:$C$948)),""),ROWS($A$1:A7))),"")</f>
        <v>Software Engineering Fundamentals</v>
      </c>
      <c r="C14" s="29" t="str" cm="1">
        <f t="array" ref="C14">IFERROR(INDEX(Data!$L$2:$L$948, SMALL(IF(ISNUMBER(MATCH(Data!$C$2:$C$948,Calculator!$C$9,0)),MATCH(ROW(Data!$C$2:$C$948),ROW(Data!$C$2:$C$948)),""),ROWS($A$1:A7))),"")</f>
        <v>Independent Study / Work-based Learning</v>
      </c>
      <c r="D14" s="29" t="str">
        <f t="shared" si="1"/>
        <v>QA Apprenticeships</v>
      </c>
      <c r="E14" s="7"/>
      <c r="F14" s="27" t="str" cm="1">
        <f t="array" ref="F14">IFERROR(INDEX(Data!$P$2:$P$994, SMALL(IF(ISNUMBER(MATCH(Data!$C$2:$C$994,Calculator!$C$9,0)),MATCH(ROW(Data!$C$2:$C$994),ROW(Data!$C$2:$C$994)),""),ROWS($A$1:A7))),"")</f>
        <v>N</v>
      </c>
      <c r="G14" s="27" cm="1">
        <f t="array" ref="G14">IFERROR(INDEX(Data!$Q$2:$Q$948, SMALL(IF(ISNUMBER(MATCH(Data!$C$2:$C$948,Calculator!$C$9,0)),MATCH(ROW(Data!$C$2:$C$948),ROW(Data!$C$2:$C$948)),""),ROWS($A$1:B7))),"")</f>
        <v>106</v>
      </c>
      <c r="H14" s="28">
        <f t="shared" si="0"/>
        <v>0</v>
      </c>
    </row>
    <row r="15" spans="2:20" x14ac:dyDescent="0.25">
      <c r="B15" s="29" t="str" cm="1">
        <f t="array" ref="B15">IFERROR(INDEX(Data!$W$2:$W$948, SMALL(IF(ISNUMBER(MATCH(Data!$C$2:$C$948,Calculator!$C$9,0)),MATCH(ROW(Data!$C$2:$C$948),ROW(Data!$C$2:$C$948)),""),ROWS($A$1:A8))),"")</f>
        <v>Software Engineering Fundamentals</v>
      </c>
      <c r="C15" s="29" t="str" cm="1">
        <f t="array" ref="C15">IFERROR(INDEX(Data!$L$2:$L$948, SMALL(IF(ISNUMBER(MATCH(Data!$C$2:$C$948,Calculator!$C$9,0)),MATCH(ROW(Data!$C$2:$C$948),ROW(Data!$C$2:$C$948)),""),ROWS($A$1:A8))),"")</f>
        <v>Module Assessment (incl Shadowing &amp; Mentoring)</v>
      </c>
      <c r="D15" s="29" t="str">
        <f t="shared" si="1"/>
        <v>QA Apprenticeships</v>
      </c>
      <c r="E15" s="7"/>
      <c r="F15" s="27" t="str" cm="1">
        <f t="array" ref="F15">IFERROR(INDEX(Data!$P$2:$P$994, SMALL(IF(ISNUMBER(MATCH(Data!$C$2:$C$994,Calculator!$C$9,0)),MATCH(ROW(Data!$C$2:$C$994),ROW(Data!$C$2:$C$994)),""),ROWS($A$1:A8))),"")</f>
        <v>Y</v>
      </c>
      <c r="G15" s="27" cm="1">
        <f t="array" ref="G15">IFERROR(INDEX(Data!$Q$2:$Q$948, SMALL(IF(ISNUMBER(MATCH(Data!$C$2:$C$948,Calculator!$C$9,0)),MATCH(ROW(Data!$C$2:$C$948),ROW(Data!$C$2:$C$948)),""),ROWS($A$1:B8))),"")</f>
        <v>30</v>
      </c>
      <c r="H15" s="28">
        <f t="shared" si="0"/>
        <v>30</v>
      </c>
      <c r="N15" t="s">
        <v>62</v>
      </c>
      <c r="O15">
        <v>0</v>
      </c>
    </row>
    <row r="16" spans="2:20" x14ac:dyDescent="0.25">
      <c r="B16" s="29" t="str" cm="1">
        <f t="array" ref="B16">IFERROR(INDEX(Data!$W$2:$W$948, SMALL(IF(ISNUMBER(MATCH(Data!$C$2:$C$948,Calculator!$C$9,0)),MATCH(ROW(Data!$C$2:$C$948),ROW(Data!$C$2:$C$948)),""),ROWS($A$1:A9))),"")</f>
        <v>IT Project Management</v>
      </c>
      <c r="C16" s="29" t="str" cm="1">
        <f t="array" ref="C16">IFERROR(INDEX(Data!$L$2:$L$948, SMALL(IF(ISNUMBER(MATCH(Data!$C$2:$C$948,Calculator!$C$9,0)),MATCH(ROW(Data!$C$2:$C$948),ROW(Data!$C$2:$C$948)),""),ROWS($A$1:A9))),"")</f>
        <v>Online Tutor Guided Resources</v>
      </c>
      <c r="D16" s="29" t="str">
        <f t="shared" si="1"/>
        <v>QA Apprenticeships</v>
      </c>
      <c r="E16" s="7"/>
      <c r="F16" s="27" t="str" cm="1">
        <f t="array" ref="F16">IFERROR(INDEX(Data!$P$2:$P$994, SMALL(IF(ISNUMBER(MATCH(Data!$C$2:$C$994,Calculator!$C$9,0)),MATCH(ROW(Data!$C$2:$C$994),ROW(Data!$C$2:$C$994)),""),ROWS($A$1:A9))),"")</f>
        <v>Y</v>
      </c>
      <c r="G16" s="27" cm="1">
        <f t="array" ref="G16">IFERROR(INDEX(Data!$Q$2:$Q$948, SMALL(IF(ISNUMBER(MATCH(Data!$C$2:$C$948,Calculator!$C$9,0)),MATCH(ROW(Data!$C$2:$C$948),ROW(Data!$C$2:$C$948)),""),ROWS($A$1:B9))),"")</f>
        <v>40</v>
      </c>
      <c r="H16" s="28">
        <f t="shared" si="0"/>
        <v>40</v>
      </c>
    </row>
    <row r="17" spans="2:8" x14ac:dyDescent="0.25">
      <c r="B17" s="29" t="str" cm="1">
        <f t="array" ref="B17">IFERROR(INDEX(Data!$W$2:$W$948, SMALL(IF(ISNUMBER(MATCH(Data!$C$2:$C$948,Calculator!$C$9,0)),MATCH(ROW(Data!$C$2:$C$948),ROW(Data!$C$2:$C$948)),""),ROWS($A$1:A10))),"")</f>
        <v>IT Project Management</v>
      </c>
      <c r="C17" s="29" t="str" cm="1">
        <f t="array" ref="C17">IFERROR(INDEX(Data!$L$2:$L$948, SMALL(IF(ISNUMBER(MATCH(Data!$C$2:$C$948,Calculator!$C$9,0)),MATCH(ROW(Data!$C$2:$C$948),ROW(Data!$C$2:$C$948)),""),ROWS($A$1:A10))),"")</f>
        <v>Workshop (x 4 days)</v>
      </c>
      <c r="D17" s="29" t="str">
        <f t="shared" si="1"/>
        <v>QA Apprenticeships</v>
      </c>
      <c r="E17" s="7"/>
      <c r="F17" s="27" t="str" cm="1">
        <f t="array" ref="F17">IFERROR(INDEX(Data!$P$2:$P$994, SMALL(IF(ISNUMBER(MATCH(Data!$C$2:$C$994,Calculator!$C$9,0)),MATCH(ROW(Data!$C$2:$C$994),ROW(Data!$C$2:$C$994)),""),ROWS($A$1:A10))),"")</f>
        <v>Y</v>
      </c>
      <c r="G17" s="27" cm="1">
        <f t="array" ref="G17">IFERROR(INDEX(Data!$Q$2:$Q$948, SMALL(IF(ISNUMBER(MATCH(Data!$C$2:$C$948,Calculator!$C$9,0)),MATCH(ROW(Data!$C$2:$C$948),ROW(Data!$C$2:$C$948)),""),ROWS($A$1:B10))),"")</f>
        <v>24</v>
      </c>
      <c r="H17" s="28">
        <f t="shared" si="0"/>
        <v>24</v>
      </c>
    </row>
    <row r="18" spans="2:8" x14ac:dyDescent="0.25">
      <c r="B18" s="29" t="str" cm="1">
        <f t="array" ref="B18">IFERROR(INDEX(Data!$W$2:$W$948, SMALL(IF(ISNUMBER(MATCH(Data!$C$2:$C$948,Calculator!$C$9,0)),MATCH(ROW(Data!$C$2:$C$948),ROW(Data!$C$2:$C$948)),""),ROWS($A$1:A11))),"")</f>
        <v>IT Project Management</v>
      </c>
      <c r="C18" s="29" t="str" cm="1">
        <f t="array" ref="C18">IFERROR(INDEX(Data!$L$2:$L$948, SMALL(IF(ISNUMBER(MATCH(Data!$C$2:$C$948,Calculator!$C$9,0)),MATCH(ROW(Data!$C$2:$C$948),ROW(Data!$C$2:$C$948)),""),ROWS($A$1:A11))),"")</f>
        <v>Independent Study / Work-based Learning</v>
      </c>
      <c r="D18" s="29" t="str">
        <f t="shared" si="1"/>
        <v>QA Apprenticeships</v>
      </c>
      <c r="E18" s="7"/>
      <c r="F18" s="27" t="str" cm="1">
        <f t="array" ref="F18">IFERROR(INDEX(Data!$P$2:$P$994, SMALL(IF(ISNUMBER(MATCH(Data!$C$2:$C$994,Calculator!$C$9,0)),MATCH(ROW(Data!$C$2:$C$994),ROW(Data!$C$2:$C$994)),""),ROWS($A$1:A11))),"")</f>
        <v>N</v>
      </c>
      <c r="G18" s="27" cm="1">
        <f t="array" ref="G18">IFERROR(INDEX(Data!$Q$2:$Q$948, SMALL(IF(ISNUMBER(MATCH(Data!$C$2:$C$948,Calculator!$C$9,0)),MATCH(ROW(Data!$C$2:$C$948),ROW(Data!$C$2:$C$948)),""),ROWS($A$1:B11))),"")</f>
        <v>106</v>
      </c>
      <c r="H18" s="28">
        <f t="shared" si="0"/>
        <v>0</v>
      </c>
    </row>
    <row r="19" spans="2:8" x14ac:dyDescent="0.25">
      <c r="B19" s="29" t="str" cm="1">
        <f t="array" ref="B19">IFERROR(INDEX(Data!$W$2:$W$948, SMALL(IF(ISNUMBER(MATCH(Data!$C$2:$C$948,Calculator!$C$9,0)),MATCH(ROW(Data!$C$2:$C$948),ROW(Data!$C$2:$C$948)),""),ROWS($A$1:A12))),"")</f>
        <v>IT Project Management</v>
      </c>
      <c r="C19" s="29" t="str" cm="1">
        <f t="array" ref="C19">IFERROR(INDEX(Data!$L$2:$L$948, SMALL(IF(ISNUMBER(MATCH(Data!$C$2:$C$948,Calculator!$C$9,0)),MATCH(ROW(Data!$C$2:$C$948),ROW(Data!$C$2:$C$948)),""),ROWS($A$1:A12))),"")</f>
        <v>Module Assessment (incl Shadowing &amp; Mentoring)</v>
      </c>
      <c r="D19" s="29" t="str">
        <f t="shared" si="1"/>
        <v>QA Apprenticeships</v>
      </c>
      <c r="E19" s="7"/>
      <c r="F19" s="27" t="str" cm="1">
        <f t="array" ref="F19">IFERROR(INDEX(Data!$P$2:$P$994, SMALL(IF(ISNUMBER(MATCH(Data!$C$2:$C$994,Calculator!$C$9,0)),MATCH(ROW(Data!$C$2:$C$994),ROW(Data!$C$2:$C$994)),""),ROWS($A$1:A12))),"")</f>
        <v>Y</v>
      </c>
      <c r="G19" s="27" cm="1">
        <f t="array" ref="G19">IFERROR(INDEX(Data!$Q$2:$Q$948, SMALL(IF(ISNUMBER(MATCH(Data!$C$2:$C$948,Calculator!$C$9,0)),MATCH(ROW(Data!$C$2:$C$948),ROW(Data!$C$2:$C$948)),""),ROWS($A$1:B12))),"")</f>
        <v>30</v>
      </c>
      <c r="H19" s="28">
        <f t="shared" si="0"/>
        <v>30</v>
      </c>
    </row>
    <row r="20" spans="2:8" x14ac:dyDescent="0.25">
      <c r="B20" s="29" t="str" cm="1">
        <f t="array" ref="B20">IFERROR(INDEX(Data!$W$2:$W$948, SMALL(IF(ISNUMBER(MATCH(Data!$C$2:$C$948,Calculator!$C$9,0)),MATCH(ROW(Data!$C$2:$C$948),ROW(Data!$C$2:$C$948)),""),ROWS($A$1:A13))),"")</f>
        <v>Data Communications and Network Security</v>
      </c>
      <c r="C20" s="29" t="str" cm="1">
        <f t="array" ref="C20">IFERROR(INDEX(Data!$L$2:$L$948, SMALL(IF(ISNUMBER(MATCH(Data!$C$2:$C$948,Calculator!$C$9,0)),MATCH(ROW(Data!$C$2:$C$948),ROW(Data!$C$2:$C$948)),""),ROWS($A$1:A13))),"")</f>
        <v>Online Tutor Guided Resources</v>
      </c>
      <c r="D20" s="29" t="str">
        <f t="shared" si="1"/>
        <v>QA Apprenticeships</v>
      </c>
      <c r="E20" s="7"/>
      <c r="F20" s="27" t="str" cm="1">
        <f t="array" ref="F20">IFERROR(INDEX(Data!$P$2:$P$994, SMALL(IF(ISNUMBER(MATCH(Data!$C$2:$C$994,Calculator!$C$9,0)),MATCH(ROW(Data!$C$2:$C$994),ROW(Data!$C$2:$C$994)),""),ROWS($A$1:A13))),"")</f>
        <v>Y</v>
      </c>
      <c r="G20" s="27" cm="1">
        <f t="array" ref="G20">IFERROR(INDEX(Data!$Q$2:$Q$948, SMALL(IF(ISNUMBER(MATCH(Data!$C$2:$C$948,Calculator!$C$9,0)),MATCH(ROW(Data!$C$2:$C$948),ROW(Data!$C$2:$C$948)),""),ROWS($A$1:B13))),"")</f>
        <v>40</v>
      </c>
      <c r="H20" s="28">
        <f t="shared" si="0"/>
        <v>40</v>
      </c>
    </row>
    <row r="21" spans="2:8" outlineLevel="1" x14ac:dyDescent="0.25">
      <c r="B21" s="29" t="str" cm="1">
        <f t="array" ref="B21">IFERROR(INDEX(Data!$W$2:$W$948, SMALL(IF(ISNUMBER(MATCH(Data!$C$2:$C$948,Calculator!$C$9,0)),MATCH(ROW(Data!$C$2:$C$948),ROW(Data!$C$2:$C$948)),""),ROWS($A$1:A14))),"")</f>
        <v>Data Communications and Network Security</v>
      </c>
      <c r="C21" s="29" t="str" cm="1">
        <f t="array" ref="C21">IFERROR(INDEX(Data!$L$2:$L$948, SMALL(IF(ISNUMBER(MATCH(Data!$C$2:$C$948,Calculator!$C$9,0)),MATCH(ROW(Data!$C$2:$C$948),ROW(Data!$C$2:$C$948)),""),ROWS($A$1:A14))),"")</f>
        <v>Workshop (x 4 days)</v>
      </c>
      <c r="D21" s="29" t="str">
        <f t="shared" si="1"/>
        <v>QA Apprenticeships</v>
      </c>
      <c r="E21" s="7"/>
      <c r="F21" s="27" t="str" cm="1">
        <f t="array" ref="F21">IFERROR(INDEX(Data!$P$2:$P$994, SMALL(IF(ISNUMBER(MATCH(Data!$C$2:$C$994,Calculator!$C$9,0)),MATCH(ROW(Data!$C$2:$C$994),ROW(Data!$C$2:$C$994)),""),ROWS($A$1:A14))),"")</f>
        <v>Y</v>
      </c>
      <c r="G21" s="27" cm="1">
        <f t="array" ref="G21">IFERROR(INDEX(Data!$Q$2:$Q$948, SMALL(IF(ISNUMBER(MATCH(Data!$C$2:$C$948,Calculator!$C$9,0)),MATCH(ROW(Data!$C$2:$C$948),ROW(Data!$C$2:$C$948)),""),ROWS($A$1:B14))),"")</f>
        <v>24</v>
      </c>
      <c r="H21" s="28">
        <f t="shared" si="0"/>
        <v>24</v>
      </c>
    </row>
    <row r="22" spans="2:8" outlineLevel="1" x14ac:dyDescent="0.25">
      <c r="B22" s="29" t="str" cm="1">
        <f t="array" ref="B22">IFERROR(INDEX(Data!$W$2:$W$948, SMALL(IF(ISNUMBER(MATCH(Data!$C$2:$C$948,Calculator!$C$9,0)),MATCH(ROW(Data!$C$2:$C$948),ROW(Data!$C$2:$C$948)),""),ROWS($A$1:A15))),"")</f>
        <v>Data Communications and Network Security</v>
      </c>
      <c r="C22" s="29" t="str" cm="1">
        <f t="array" ref="C22">IFERROR(INDEX(Data!$L$2:$L$948, SMALL(IF(ISNUMBER(MATCH(Data!$C$2:$C$948,Calculator!$C$9,0)),MATCH(ROW(Data!$C$2:$C$948),ROW(Data!$C$2:$C$948)),""),ROWS($A$1:A15))),"")</f>
        <v>Independent Study / Work-based Learning</v>
      </c>
      <c r="D22" s="29" t="str">
        <f t="shared" si="1"/>
        <v>QA Apprenticeships</v>
      </c>
      <c r="E22" s="7"/>
      <c r="F22" s="27" t="str" cm="1">
        <f t="array" ref="F22">IFERROR(INDEX(Data!$P$2:$P$994, SMALL(IF(ISNUMBER(MATCH(Data!$C$2:$C$994,Calculator!$C$9,0)),MATCH(ROW(Data!$C$2:$C$994),ROW(Data!$C$2:$C$994)),""),ROWS($A$1:A15))),"")</f>
        <v>N</v>
      </c>
      <c r="G22" s="27" cm="1">
        <f t="array" ref="G22">IFERROR(INDEX(Data!$Q$2:$Q$948, SMALL(IF(ISNUMBER(MATCH(Data!$C$2:$C$948,Calculator!$C$9,0)),MATCH(ROW(Data!$C$2:$C$948),ROW(Data!$C$2:$C$948)),""),ROWS($A$1:B15))),"")</f>
        <v>106</v>
      </c>
      <c r="H22" s="28">
        <f t="shared" si="0"/>
        <v>0</v>
      </c>
    </row>
    <row r="23" spans="2:8" outlineLevel="1" x14ac:dyDescent="0.25">
      <c r="B23" s="29" t="str" cm="1">
        <f t="array" ref="B23">IFERROR(INDEX(Data!$W$2:$W$948, SMALL(IF(ISNUMBER(MATCH(Data!$C$2:$C$948,Calculator!$C$9,0)),MATCH(ROW(Data!$C$2:$C$948),ROW(Data!$C$2:$C$948)),""),ROWS($A$1:A16))),"")</f>
        <v>Data Communications and Network Security</v>
      </c>
      <c r="C23" s="29" t="str" cm="1">
        <f t="array" ref="C23">IFERROR(INDEX(Data!$L$2:$L$948, SMALL(IF(ISNUMBER(MATCH(Data!$C$2:$C$948,Calculator!$C$9,0)),MATCH(ROW(Data!$C$2:$C$948),ROW(Data!$C$2:$C$948)),""),ROWS($A$1:A16))),"")</f>
        <v>Module Assessment (incl Shadowing &amp; Mentoring)</v>
      </c>
      <c r="D23" s="29" t="str">
        <f t="shared" si="1"/>
        <v>QA Apprenticeships</v>
      </c>
      <c r="E23" s="7"/>
      <c r="F23" s="27" t="str" cm="1">
        <f t="array" ref="F23">IFERROR(INDEX(Data!$P$2:$P$994, SMALL(IF(ISNUMBER(MATCH(Data!$C$2:$C$994,Calculator!$C$9,0)),MATCH(ROW(Data!$C$2:$C$994),ROW(Data!$C$2:$C$994)),""),ROWS($A$1:A16))),"")</f>
        <v>Y</v>
      </c>
      <c r="G23" s="27" cm="1">
        <f t="array" ref="G23">IFERROR(INDEX(Data!$Q$2:$Q$948, SMALL(IF(ISNUMBER(MATCH(Data!$C$2:$C$948,Calculator!$C$9,0)),MATCH(ROW(Data!$C$2:$C$948),ROW(Data!$C$2:$C$948)),""),ROWS($A$1:B16))),"")</f>
        <v>30</v>
      </c>
      <c r="H23" s="28">
        <f t="shared" si="0"/>
        <v>30</v>
      </c>
    </row>
    <row r="24" spans="2:8" outlineLevel="1" x14ac:dyDescent="0.25">
      <c r="B24" s="29" t="str" cm="1">
        <f t="array" ref="B24">IFERROR(INDEX(Data!$W$2:$W$948, SMALL(IF(ISNUMBER(MATCH(Data!$C$2:$C$948,Calculator!$C$9,0)),MATCH(ROW(Data!$C$2:$C$948),ROW(Data!$C$2:$C$948)),""),ROWS($A$1:A17))),"")</f>
        <v>Data Modelling and Database Design</v>
      </c>
      <c r="C24" s="29" t="str" cm="1">
        <f t="array" ref="C24">IFERROR(INDEX(Data!$L$2:$L$948, SMALL(IF(ISNUMBER(MATCH(Data!$C$2:$C$948,Calculator!$C$9,0)),MATCH(ROW(Data!$C$2:$C$948),ROW(Data!$C$2:$C$948)),""),ROWS($A$1:A17))),"")</f>
        <v>Online Tutor Guided Resources</v>
      </c>
      <c r="D24" s="29" t="str">
        <f t="shared" si="1"/>
        <v>QA Apprenticeships</v>
      </c>
      <c r="E24" s="7"/>
      <c r="F24" s="27" t="str" cm="1">
        <f t="array" ref="F24">IFERROR(INDEX(Data!$P$2:$P$994, SMALL(IF(ISNUMBER(MATCH(Data!$C$2:$C$994,Calculator!$C$9,0)),MATCH(ROW(Data!$C$2:$C$994),ROW(Data!$C$2:$C$994)),""),ROWS($A$1:A17))),"")</f>
        <v>Y</v>
      </c>
      <c r="G24" s="27" cm="1">
        <f t="array" ref="G24">IFERROR(INDEX(Data!$Q$2:$Q$948, SMALL(IF(ISNUMBER(MATCH(Data!$C$2:$C$948,Calculator!$C$9,0)),MATCH(ROW(Data!$C$2:$C$948),ROW(Data!$C$2:$C$948)),""),ROWS($A$1:B17))),"")</f>
        <v>40</v>
      </c>
      <c r="H24" s="28">
        <f t="shared" si="0"/>
        <v>40</v>
      </c>
    </row>
    <row r="25" spans="2:8" outlineLevel="1" x14ac:dyDescent="0.25">
      <c r="B25" s="29" t="str" cm="1">
        <f t="array" ref="B25">IFERROR(INDEX(Data!$W$2:$W$948, SMALL(IF(ISNUMBER(MATCH(Data!$C$2:$C$948,Calculator!$C$9,0)),MATCH(ROW(Data!$C$2:$C$948),ROW(Data!$C$2:$C$948)),""),ROWS($A$1:A18))),"")</f>
        <v>Data Modelling and Database Design</v>
      </c>
      <c r="C25" s="29" t="str" cm="1">
        <f t="array" ref="C25">IFERROR(INDEX(Data!$L$2:$L$948, SMALL(IF(ISNUMBER(MATCH(Data!$C$2:$C$948,Calculator!$C$9,0)),MATCH(ROW(Data!$C$2:$C$948),ROW(Data!$C$2:$C$948)),""),ROWS($A$1:A18))),"")</f>
        <v>Workshop (x 4 days)</v>
      </c>
      <c r="D25" s="29" t="str">
        <f t="shared" si="1"/>
        <v>QA Apprenticeships</v>
      </c>
      <c r="E25" s="7"/>
      <c r="F25" s="27" t="str" cm="1">
        <f t="array" ref="F25">IFERROR(INDEX(Data!$P$2:$P$994, SMALL(IF(ISNUMBER(MATCH(Data!$C$2:$C$994,Calculator!$C$9,0)),MATCH(ROW(Data!$C$2:$C$994),ROW(Data!$C$2:$C$994)),""),ROWS($A$1:A18))),"")</f>
        <v>Y</v>
      </c>
      <c r="G25" s="27" cm="1">
        <f t="array" ref="G25">IFERROR(INDEX(Data!$Q$2:$Q$948, SMALL(IF(ISNUMBER(MATCH(Data!$C$2:$C$948,Calculator!$C$9,0)),MATCH(ROW(Data!$C$2:$C$948),ROW(Data!$C$2:$C$948)),""),ROWS($A$1:B18))),"")</f>
        <v>24</v>
      </c>
      <c r="H25" s="28">
        <f t="shared" si="0"/>
        <v>24</v>
      </c>
    </row>
    <row r="26" spans="2:8" outlineLevel="1" x14ac:dyDescent="0.25">
      <c r="B26" s="29" t="str" cm="1">
        <f t="array" ref="B26">IFERROR(INDEX(Data!$W$2:$W$948, SMALL(IF(ISNUMBER(MATCH(Data!$C$2:$C$948,Calculator!$C$9,0)),MATCH(ROW(Data!$C$2:$C$948),ROW(Data!$C$2:$C$948)),""),ROWS($A$1:A19))),"")</f>
        <v>Data Modelling and Database Design</v>
      </c>
      <c r="C26" s="29" t="str" cm="1">
        <f t="array" ref="C26">IFERROR(INDEX(Data!$L$2:$L$948, SMALL(IF(ISNUMBER(MATCH(Data!$C$2:$C$948,Calculator!$C$9,0)),MATCH(ROW(Data!$C$2:$C$948),ROW(Data!$C$2:$C$948)),""),ROWS($A$1:A19))),"")</f>
        <v>Independent Study / Work-based Learning</v>
      </c>
      <c r="D26" s="29" t="str">
        <f t="shared" si="1"/>
        <v>QA Apprenticeships</v>
      </c>
      <c r="E26" s="7"/>
      <c r="F26" s="27" t="str" cm="1">
        <f t="array" ref="F26">IFERROR(INDEX(Data!$P$2:$P$994, SMALL(IF(ISNUMBER(MATCH(Data!$C$2:$C$994,Calculator!$C$9,0)),MATCH(ROW(Data!$C$2:$C$994),ROW(Data!$C$2:$C$994)),""),ROWS($A$1:A19))),"")</f>
        <v>N</v>
      </c>
      <c r="G26" s="27" cm="1">
        <f t="array" ref="G26">IFERROR(INDEX(Data!$Q$2:$Q$948, SMALL(IF(ISNUMBER(MATCH(Data!$C$2:$C$948,Calculator!$C$9,0)),MATCH(ROW(Data!$C$2:$C$948),ROW(Data!$C$2:$C$948)),""),ROWS($A$1:B19))),"")</f>
        <v>106</v>
      </c>
      <c r="H26" s="28">
        <f t="shared" si="0"/>
        <v>0</v>
      </c>
    </row>
    <row r="27" spans="2:8" outlineLevel="1" x14ac:dyDescent="0.25">
      <c r="B27" s="29" t="str" cm="1">
        <f t="array" ref="B27">IFERROR(INDEX(Data!$W$2:$W$948, SMALL(IF(ISNUMBER(MATCH(Data!$C$2:$C$948,Calculator!$C$9,0)),MATCH(ROW(Data!$C$2:$C$948),ROW(Data!$C$2:$C$948)),""),ROWS($A$1:A20))),"")</f>
        <v>Data Modelling and Database Design</v>
      </c>
      <c r="C27" s="29" t="str" cm="1">
        <f t="array" ref="C27">IFERROR(INDEX(Data!$L$2:$L$948, SMALL(IF(ISNUMBER(MATCH(Data!$C$2:$C$948,Calculator!$C$9,0)),MATCH(ROW(Data!$C$2:$C$948),ROW(Data!$C$2:$C$948)),""),ROWS($A$1:A20))),"")</f>
        <v>Module Assessment (incl Shadowing &amp; Mentoring)</v>
      </c>
      <c r="D27" s="29" t="str">
        <f t="shared" si="1"/>
        <v>QA Apprenticeships</v>
      </c>
      <c r="E27" s="7"/>
      <c r="F27" s="27" t="str" cm="1">
        <f t="array" ref="F27">IFERROR(INDEX(Data!$P$2:$P$994, SMALL(IF(ISNUMBER(MATCH(Data!$C$2:$C$994,Calculator!$C$9,0)),MATCH(ROW(Data!$C$2:$C$994),ROW(Data!$C$2:$C$994)),""),ROWS($A$1:A20))),"")</f>
        <v>Y</v>
      </c>
      <c r="G27" s="27" cm="1">
        <f t="array" ref="G27">IFERROR(INDEX(Data!$Q$2:$Q$948, SMALL(IF(ISNUMBER(MATCH(Data!$C$2:$C$948,Calculator!$C$9,0)),MATCH(ROW(Data!$C$2:$C$948),ROW(Data!$C$2:$C$948)),""),ROWS($A$1:B20))),"")</f>
        <v>30</v>
      </c>
      <c r="H27" s="28">
        <f t="shared" si="0"/>
        <v>30</v>
      </c>
    </row>
    <row r="28" spans="2:8" outlineLevel="1" x14ac:dyDescent="0.25">
      <c r="B28" s="29" t="str" cm="1">
        <f t="array" ref="B28">IFERROR(INDEX(Data!$W$2:$W$948, SMALL(IF(ISNUMBER(MATCH(Data!$C$2:$C$948,Calculator!$C$9,0)),MATCH(ROW(Data!$C$2:$C$948),ROW(Data!$C$2:$C$948)),""),ROWS($A$1:A21))),"")</f>
        <v>Professional Practice and Portfolio Development 1</v>
      </c>
      <c r="C28" s="29" t="str" cm="1">
        <f t="array" ref="C28">IFERROR(INDEX(Data!$L$2:$L$948, SMALL(IF(ISNUMBER(MATCH(Data!$C$2:$C$948,Calculator!$C$9,0)),MATCH(ROW(Data!$C$2:$C$948),ROW(Data!$C$2:$C$948)),""),ROWS($A$1:A21))),"")</f>
        <v>Online Tutor Guided Resources</v>
      </c>
      <c r="D28" s="29" t="str">
        <f t="shared" si="1"/>
        <v>QA Apprenticeships</v>
      </c>
      <c r="E28" s="7"/>
      <c r="F28" s="27" t="str" cm="1">
        <f t="array" ref="F28">IFERROR(INDEX(Data!$P$2:$P$994, SMALL(IF(ISNUMBER(MATCH(Data!$C$2:$C$994,Calculator!$C$9,0)),MATCH(ROW(Data!$C$2:$C$994),ROW(Data!$C$2:$C$994)),""),ROWS($A$1:A21))),"")</f>
        <v>Y</v>
      </c>
      <c r="G28" s="27" cm="1">
        <f t="array" ref="G28">IFERROR(INDEX(Data!$Q$2:$Q$948, SMALL(IF(ISNUMBER(MATCH(Data!$C$2:$C$948,Calculator!$C$9,0)),MATCH(ROW(Data!$C$2:$C$948),ROW(Data!$C$2:$C$948)),""),ROWS($A$1:B21))),"")</f>
        <v>40</v>
      </c>
      <c r="H28" s="28">
        <f t="shared" si="0"/>
        <v>40</v>
      </c>
    </row>
    <row r="29" spans="2:8" outlineLevel="1" x14ac:dyDescent="0.25">
      <c r="B29" s="29" t="str" cm="1">
        <f t="array" ref="B29">IFERROR(INDEX(Data!$W$2:$W$948, SMALL(IF(ISNUMBER(MATCH(Data!$C$2:$C$948,Calculator!$C$9,0)),MATCH(ROW(Data!$C$2:$C$948),ROW(Data!$C$2:$C$948)),""),ROWS($A$1:A22))),"")</f>
        <v>Professional Practice and Portfolio Development 1</v>
      </c>
      <c r="C29" s="29" t="str" cm="1">
        <f t="array" ref="C29">IFERROR(INDEX(Data!$L$2:$L$948, SMALL(IF(ISNUMBER(MATCH(Data!$C$2:$C$948,Calculator!$C$9,0)),MATCH(ROW(Data!$C$2:$C$948),ROW(Data!$C$2:$C$948)),""),ROWS($A$1:A22))),"")</f>
        <v>Workshop (x 4 days)</v>
      </c>
      <c r="D29" s="29" t="str">
        <f t="shared" si="1"/>
        <v>QA Apprenticeships</v>
      </c>
      <c r="E29" s="7"/>
      <c r="F29" s="27" t="str" cm="1">
        <f t="array" ref="F29">IFERROR(INDEX(Data!$P$2:$P$994, SMALL(IF(ISNUMBER(MATCH(Data!$C$2:$C$994,Calculator!$C$9,0)),MATCH(ROW(Data!$C$2:$C$994),ROW(Data!$C$2:$C$994)),""),ROWS($A$1:A22))),"")</f>
        <v>Y</v>
      </c>
      <c r="G29" s="27" cm="1">
        <f t="array" ref="G29">IFERROR(INDEX(Data!$Q$2:$Q$948, SMALL(IF(ISNUMBER(MATCH(Data!$C$2:$C$948,Calculator!$C$9,0)),MATCH(ROW(Data!$C$2:$C$948),ROW(Data!$C$2:$C$948)),""),ROWS($A$1:B22))),"")</f>
        <v>24</v>
      </c>
      <c r="H29" s="28">
        <f t="shared" si="0"/>
        <v>24</v>
      </c>
    </row>
    <row r="30" spans="2:8" outlineLevel="1" x14ac:dyDescent="0.25">
      <c r="B30" s="29" t="str" cm="1">
        <f t="array" ref="B30">IFERROR(INDEX(Data!$W$2:$W$948, SMALL(IF(ISNUMBER(MATCH(Data!$C$2:$C$948,Calculator!$C$9,0)),MATCH(ROW(Data!$C$2:$C$948),ROW(Data!$C$2:$C$948)),""),ROWS($A$1:A23))),"")</f>
        <v>Professional Practice and Portfolio Development 1</v>
      </c>
      <c r="C30" s="29" t="str" cm="1">
        <f t="array" ref="C30">IFERROR(INDEX(Data!$L$2:$L$948, SMALL(IF(ISNUMBER(MATCH(Data!$C$2:$C$948,Calculator!$C$9,0)),MATCH(ROW(Data!$C$2:$C$948),ROW(Data!$C$2:$C$948)),""),ROWS($A$1:A23))),"")</f>
        <v>Independent Study / Work-based Learning</v>
      </c>
      <c r="D30" s="29" t="str">
        <f t="shared" si="1"/>
        <v>QA Apprenticeships</v>
      </c>
      <c r="E30" s="7"/>
      <c r="F30" s="27" t="str" cm="1">
        <f t="array" ref="F30">IFERROR(INDEX(Data!$P$2:$P$994, SMALL(IF(ISNUMBER(MATCH(Data!$C$2:$C$994,Calculator!$C$9,0)),MATCH(ROW(Data!$C$2:$C$994),ROW(Data!$C$2:$C$994)),""),ROWS($A$1:A23))),"")</f>
        <v>N</v>
      </c>
      <c r="G30" s="27" cm="1">
        <f t="array" ref="G30">IFERROR(INDEX(Data!$Q$2:$Q$948, SMALL(IF(ISNUMBER(MATCH(Data!$C$2:$C$948,Calculator!$C$9,0)),MATCH(ROW(Data!$C$2:$C$948),ROW(Data!$C$2:$C$948)),""),ROWS($A$1:B23))),"")</f>
        <v>106</v>
      </c>
      <c r="H30" s="28">
        <f t="shared" si="0"/>
        <v>0</v>
      </c>
    </row>
    <row r="31" spans="2:8" outlineLevel="1" x14ac:dyDescent="0.25">
      <c r="B31" s="29" t="str" cm="1">
        <f t="array" ref="B31">IFERROR(INDEX(Data!$W$2:$W$948, SMALL(IF(ISNUMBER(MATCH(Data!$C$2:$C$948,Calculator!$C$9,0)),MATCH(ROW(Data!$C$2:$C$948),ROW(Data!$C$2:$C$948)),""),ROWS($A$1:A24))),"")</f>
        <v>Professional Practice and Portfolio Development 1</v>
      </c>
      <c r="C31" s="29" t="str" cm="1">
        <f t="array" ref="C31">IFERROR(INDEX(Data!$L$2:$L$948, SMALL(IF(ISNUMBER(MATCH(Data!$C$2:$C$948,Calculator!$C$9,0)),MATCH(ROW(Data!$C$2:$C$948),ROW(Data!$C$2:$C$948)),""),ROWS($A$1:A24))),"")</f>
        <v>Module Assessment (incl Shadowing &amp; Mentoring)</v>
      </c>
      <c r="D31" s="29" t="str">
        <f t="shared" si="1"/>
        <v>QA Apprenticeships</v>
      </c>
      <c r="E31" s="7"/>
      <c r="F31" s="27" t="str" cm="1">
        <f t="array" ref="F31">IFERROR(INDEX(Data!$P$2:$P$994, SMALL(IF(ISNUMBER(MATCH(Data!$C$2:$C$994,Calculator!$C$9,0)),MATCH(ROW(Data!$C$2:$C$994),ROW(Data!$C$2:$C$994)),""),ROWS($A$1:A24))),"")</f>
        <v>Y</v>
      </c>
      <c r="G31" s="27" cm="1">
        <f t="array" ref="G31">IFERROR(INDEX(Data!$Q$2:$Q$948, SMALL(IF(ISNUMBER(MATCH(Data!$C$2:$C$948,Calculator!$C$9,0)),MATCH(ROW(Data!$C$2:$C$948),ROW(Data!$C$2:$C$948)),""),ROWS($A$1:B24))),"")</f>
        <v>30</v>
      </c>
      <c r="H31" s="28">
        <f t="shared" si="0"/>
        <v>30</v>
      </c>
    </row>
    <row r="32" spans="2:8" outlineLevel="1" x14ac:dyDescent="0.25">
      <c r="B32" s="29" t="str" cm="1">
        <f t="array" ref="B32">IFERROR(INDEX(Data!$W$2:$W$948, SMALL(IF(ISNUMBER(MATCH(Data!$C$2:$C$948,Calculator!$C$9,0)),MATCH(ROW(Data!$C$2:$C$948),ROW(Data!$C$2:$C$948)),""),ROWS($A$1:A25))),"")</f>
        <v>Business Systems and Processes</v>
      </c>
      <c r="C32" s="29" t="str" cm="1">
        <f t="array" ref="C32">IFERROR(INDEX(Data!$L$2:$L$948, SMALL(IF(ISNUMBER(MATCH(Data!$C$2:$C$948,Calculator!$C$9,0)),MATCH(ROW(Data!$C$2:$C$948),ROW(Data!$C$2:$C$948)),""),ROWS($A$1:A25))),"")</f>
        <v>Online Tutor Guided Resources</v>
      </c>
      <c r="D32" s="29" t="str">
        <f t="shared" si="1"/>
        <v>QA Apprenticeships</v>
      </c>
      <c r="E32" s="7"/>
      <c r="F32" s="27" t="str" cm="1">
        <f t="array" ref="F32">IFERROR(INDEX(Data!$P$2:$P$994, SMALL(IF(ISNUMBER(MATCH(Data!$C$2:$C$994,Calculator!$C$9,0)),MATCH(ROW(Data!$C$2:$C$994),ROW(Data!$C$2:$C$994)),""),ROWS($A$1:A25))),"")</f>
        <v>Y</v>
      </c>
      <c r="G32" s="27" cm="1">
        <f t="array" ref="G32">IFERROR(INDEX(Data!$Q$2:$Q$948, SMALL(IF(ISNUMBER(MATCH(Data!$C$2:$C$948,Calculator!$C$9,0)),MATCH(ROW(Data!$C$2:$C$948),ROW(Data!$C$2:$C$948)),""),ROWS($A$1:B25))),"")</f>
        <v>40</v>
      </c>
      <c r="H32" s="28">
        <f t="shared" si="0"/>
        <v>40</v>
      </c>
    </row>
    <row r="33" spans="2:8" outlineLevel="1" x14ac:dyDescent="0.25">
      <c r="B33" s="29" t="str" cm="1">
        <f t="array" ref="B33">IFERROR(INDEX(Data!$W$2:$W$948, SMALL(IF(ISNUMBER(MATCH(Data!$C$2:$C$948,Calculator!$C$9,0)),MATCH(ROW(Data!$C$2:$C$948),ROW(Data!$C$2:$C$948)),""),ROWS($A$1:A26))),"")</f>
        <v>Business Systems and Processes</v>
      </c>
      <c r="C33" s="29" t="str" cm="1">
        <f t="array" ref="C33">IFERROR(INDEX(Data!$L$2:$L$948, SMALL(IF(ISNUMBER(MATCH(Data!$C$2:$C$948,Calculator!$C$9,0)),MATCH(ROW(Data!$C$2:$C$948),ROW(Data!$C$2:$C$948)),""),ROWS($A$1:A26))),"")</f>
        <v>Workshop (x 3 days)</v>
      </c>
      <c r="D33" s="29" t="str">
        <f t="shared" si="1"/>
        <v>QA Apprenticeships</v>
      </c>
      <c r="E33" s="7"/>
      <c r="F33" s="27" t="str" cm="1">
        <f t="array" ref="F33">IFERROR(INDEX(Data!$P$2:$P$994, SMALL(IF(ISNUMBER(MATCH(Data!$C$2:$C$994,Calculator!$C$9,0)),MATCH(ROW(Data!$C$2:$C$994),ROW(Data!$C$2:$C$994)),""),ROWS($A$1:A26))),"")</f>
        <v>Y</v>
      </c>
      <c r="G33" s="27" cm="1">
        <f t="array" ref="G33">IFERROR(INDEX(Data!$Q$2:$Q$948, SMALL(IF(ISNUMBER(MATCH(Data!$C$2:$C$948,Calculator!$C$9,0)),MATCH(ROW(Data!$C$2:$C$948),ROW(Data!$C$2:$C$948)),""),ROWS($A$1:B26))),"")</f>
        <v>18</v>
      </c>
      <c r="H33" s="28">
        <f t="shared" si="0"/>
        <v>18</v>
      </c>
    </row>
    <row r="34" spans="2:8" outlineLevel="1" x14ac:dyDescent="0.25">
      <c r="B34" s="29" t="str" cm="1">
        <f t="array" ref="B34">IFERROR(INDEX(Data!$W$2:$W$948, SMALL(IF(ISNUMBER(MATCH(Data!$C$2:$C$948,Calculator!$C$9,0)),MATCH(ROW(Data!$C$2:$C$948),ROW(Data!$C$2:$C$948)),""),ROWS($A$1:A27))),"")</f>
        <v>Business Systems and Processes</v>
      </c>
      <c r="C34" s="29" t="str" cm="1">
        <f t="array" ref="C34">IFERROR(INDEX(Data!$L$2:$L$948, SMALL(IF(ISNUMBER(MATCH(Data!$C$2:$C$948,Calculator!$C$9,0)),MATCH(ROW(Data!$C$2:$C$948),ROW(Data!$C$2:$C$948)),""),ROWS($A$1:A27))),"")</f>
        <v>Independent Study / Work-based Learning</v>
      </c>
      <c r="D34" s="29" t="str">
        <f t="shared" si="1"/>
        <v>QA Apprenticeships</v>
      </c>
      <c r="E34" s="7"/>
      <c r="F34" s="27" t="str" cm="1">
        <f t="array" ref="F34">IFERROR(INDEX(Data!$P$2:$P$994, SMALL(IF(ISNUMBER(MATCH(Data!$C$2:$C$994,Calculator!$C$9,0)),MATCH(ROW(Data!$C$2:$C$994),ROW(Data!$C$2:$C$994)),""),ROWS($A$1:A27))),"")</f>
        <v>N</v>
      </c>
      <c r="G34" s="27" cm="1">
        <f t="array" ref="G34">IFERROR(INDEX(Data!$Q$2:$Q$948, SMALL(IF(ISNUMBER(MATCH(Data!$C$2:$C$948,Calculator!$C$9,0)),MATCH(ROW(Data!$C$2:$C$948),ROW(Data!$C$2:$C$948)),""),ROWS($A$1:B27))),"")</f>
        <v>112</v>
      </c>
      <c r="H34" s="28">
        <f t="shared" si="0"/>
        <v>0</v>
      </c>
    </row>
    <row r="35" spans="2:8" outlineLevel="1" x14ac:dyDescent="0.25">
      <c r="B35" s="29" t="str" cm="1">
        <f t="array" ref="B35">IFERROR(INDEX(Data!$W$2:$W$948, SMALL(IF(ISNUMBER(MATCH(Data!$C$2:$C$948,Calculator!$C$9,0)),MATCH(ROW(Data!$C$2:$C$948),ROW(Data!$C$2:$C$948)),""),ROWS($A$1:A28))),"")</f>
        <v>Business Systems and Processes</v>
      </c>
      <c r="C35" s="29" t="str" cm="1">
        <f t="array" ref="C35">IFERROR(INDEX(Data!$L$2:$L$948, SMALL(IF(ISNUMBER(MATCH(Data!$C$2:$C$948,Calculator!$C$9,0)),MATCH(ROW(Data!$C$2:$C$948),ROW(Data!$C$2:$C$948)),""),ROWS($A$1:A28))),"")</f>
        <v>Module Assessment (incl Shadowing &amp; Mentoring)</v>
      </c>
      <c r="D35" s="29" t="str">
        <f t="shared" si="1"/>
        <v>QA Apprenticeships</v>
      </c>
      <c r="E35" s="7"/>
      <c r="F35" s="27" t="str" cm="1">
        <f t="array" ref="F35">IFERROR(INDEX(Data!$P$2:$P$994, SMALL(IF(ISNUMBER(MATCH(Data!$C$2:$C$994,Calculator!$C$9,0)),MATCH(ROW(Data!$C$2:$C$994),ROW(Data!$C$2:$C$994)),""),ROWS($A$1:A28))),"")</f>
        <v>Y</v>
      </c>
      <c r="G35" s="27" cm="1">
        <f t="array" ref="G35">IFERROR(INDEX(Data!$Q$2:$Q$948, SMALL(IF(ISNUMBER(MATCH(Data!$C$2:$C$948,Calculator!$C$9,0)),MATCH(ROW(Data!$C$2:$C$948),ROW(Data!$C$2:$C$948)),""),ROWS($A$1:B28))),"")</f>
        <v>30</v>
      </c>
      <c r="H35" s="28">
        <f t="shared" si="0"/>
        <v>30</v>
      </c>
    </row>
    <row r="36" spans="2:8" outlineLevel="1" x14ac:dyDescent="0.25">
      <c r="B36" s="29" t="str" cm="1">
        <f t="array" ref="B36">IFERROR(INDEX(Data!$W$2:$W$948, SMALL(IF(ISNUMBER(MATCH(Data!$C$2:$C$948,Calculator!$C$9,0)),MATCH(ROW(Data!$C$2:$C$948),ROW(Data!$C$2:$C$948)),""),ROWS($A$1:A29))),"")</f>
        <v>Cloud Solutions and Architectures</v>
      </c>
      <c r="C36" s="29" t="str" cm="1">
        <f t="array" ref="C36">IFERROR(INDEX(Data!$L$2:$L$948, SMALL(IF(ISNUMBER(MATCH(Data!$C$2:$C$948,Calculator!$C$9,0)),MATCH(ROW(Data!$C$2:$C$948),ROW(Data!$C$2:$C$948)),""),ROWS($A$1:A29))),"")</f>
        <v>Online Tutor Guided Resources</v>
      </c>
      <c r="D36" s="29" t="str">
        <f t="shared" si="1"/>
        <v>QA Apprenticeships</v>
      </c>
      <c r="E36" s="7"/>
      <c r="F36" s="27" t="str" cm="1">
        <f t="array" ref="F36">IFERROR(INDEX(Data!$P$2:$P$994, SMALL(IF(ISNUMBER(MATCH(Data!$C$2:$C$994,Calculator!$C$9,0)),MATCH(ROW(Data!$C$2:$C$994),ROW(Data!$C$2:$C$994)),""),ROWS($A$1:A29))),"")</f>
        <v>Y</v>
      </c>
      <c r="G36" s="27" cm="1">
        <f t="array" ref="G36">IFERROR(INDEX(Data!$Q$2:$Q$948, SMALL(IF(ISNUMBER(MATCH(Data!$C$2:$C$948,Calculator!$C$9,0)),MATCH(ROW(Data!$C$2:$C$948),ROW(Data!$C$2:$C$948)),""),ROWS($A$1:B29))),"")</f>
        <v>40</v>
      </c>
      <c r="H36" s="28">
        <f t="shared" si="0"/>
        <v>40</v>
      </c>
    </row>
    <row r="37" spans="2:8" outlineLevel="1" x14ac:dyDescent="0.25">
      <c r="B37" s="29" t="str" cm="1">
        <f t="array" ref="B37">IFERROR(INDEX(Data!$W$2:$W$948, SMALL(IF(ISNUMBER(MATCH(Data!$C$2:$C$948,Calculator!$C$9,0)),MATCH(ROW(Data!$C$2:$C$948),ROW(Data!$C$2:$C$948)),""),ROWS($A$1:A30))),"")</f>
        <v>Cloud Solutions and Architectures</v>
      </c>
      <c r="C37" s="29" t="str" cm="1">
        <f t="array" ref="C37">IFERROR(INDEX(Data!$L$2:$L$948, SMALL(IF(ISNUMBER(MATCH(Data!$C$2:$C$948,Calculator!$C$9,0)),MATCH(ROW(Data!$C$2:$C$948),ROW(Data!$C$2:$C$948)),""),ROWS($A$1:A30))),"")</f>
        <v>Workshop (x 3 days)</v>
      </c>
      <c r="D37" s="29" t="str">
        <f t="shared" si="1"/>
        <v>QA Apprenticeships</v>
      </c>
      <c r="E37" s="7"/>
      <c r="F37" s="27" t="str" cm="1">
        <f t="array" ref="F37">IFERROR(INDEX(Data!$P$2:$P$994, SMALL(IF(ISNUMBER(MATCH(Data!$C$2:$C$994,Calculator!$C$9,0)),MATCH(ROW(Data!$C$2:$C$994),ROW(Data!$C$2:$C$994)),""),ROWS($A$1:A30))),"")</f>
        <v>Y</v>
      </c>
      <c r="G37" s="27" cm="1">
        <f t="array" ref="G37">IFERROR(INDEX(Data!$Q$2:$Q$948, SMALL(IF(ISNUMBER(MATCH(Data!$C$2:$C$948,Calculator!$C$9,0)),MATCH(ROW(Data!$C$2:$C$948),ROW(Data!$C$2:$C$948)),""),ROWS($A$1:B30))),"")</f>
        <v>18</v>
      </c>
      <c r="H37" s="28">
        <f t="shared" si="0"/>
        <v>18</v>
      </c>
    </row>
    <row r="38" spans="2:8" outlineLevel="1" x14ac:dyDescent="0.25">
      <c r="B38" s="29" t="str" cm="1">
        <f t="array" ref="B38">IFERROR(INDEX(Data!$W$2:$W$948, SMALL(IF(ISNUMBER(MATCH(Data!$C$2:$C$948,Calculator!$C$9,0)),MATCH(ROW(Data!$C$2:$C$948),ROW(Data!$C$2:$C$948)),""),ROWS($A$1:A31))),"")</f>
        <v>Cloud Solutions and Architectures</v>
      </c>
      <c r="C38" s="29" t="str" cm="1">
        <f t="array" ref="C38">IFERROR(INDEX(Data!$L$2:$L$948, SMALL(IF(ISNUMBER(MATCH(Data!$C$2:$C$948,Calculator!$C$9,0)),MATCH(ROW(Data!$C$2:$C$948),ROW(Data!$C$2:$C$948)),""),ROWS($A$1:A31))),"")</f>
        <v>Independent Study / Work-based Learning</v>
      </c>
      <c r="D38" s="29" t="str">
        <f t="shared" si="1"/>
        <v>QA Apprenticeships</v>
      </c>
      <c r="E38" s="7"/>
      <c r="F38" s="27" t="str" cm="1">
        <f t="array" ref="F38">IFERROR(INDEX(Data!$P$2:$P$994, SMALL(IF(ISNUMBER(MATCH(Data!$C$2:$C$994,Calculator!$C$9,0)),MATCH(ROW(Data!$C$2:$C$994),ROW(Data!$C$2:$C$994)),""),ROWS($A$1:A31))),"")</f>
        <v>N</v>
      </c>
      <c r="G38" s="27" cm="1">
        <f t="array" ref="G38">IFERROR(INDEX(Data!$Q$2:$Q$948, SMALL(IF(ISNUMBER(MATCH(Data!$C$2:$C$948,Calculator!$C$9,0)),MATCH(ROW(Data!$C$2:$C$948),ROW(Data!$C$2:$C$948)),""),ROWS($A$1:B31))),"")</f>
        <v>112</v>
      </c>
      <c r="H38" s="28">
        <f t="shared" si="0"/>
        <v>0</v>
      </c>
    </row>
    <row r="39" spans="2:8" outlineLevel="1" x14ac:dyDescent="0.25">
      <c r="B39" s="29" t="str" cm="1">
        <f t="array" ref="B39">IFERROR(INDEX(Data!$W$2:$W$948, SMALL(IF(ISNUMBER(MATCH(Data!$C$2:$C$948,Calculator!$C$9,0)),MATCH(ROW(Data!$C$2:$C$948),ROW(Data!$C$2:$C$948)),""),ROWS($A$1:A32))),"")</f>
        <v>Cloud Solutions and Architectures</v>
      </c>
      <c r="C39" s="29" t="str" cm="1">
        <f t="array" ref="C39">IFERROR(INDEX(Data!$L$2:$L$948, SMALL(IF(ISNUMBER(MATCH(Data!$C$2:$C$948,Calculator!$C$9,0)),MATCH(ROW(Data!$C$2:$C$948),ROW(Data!$C$2:$C$948)),""),ROWS($A$1:A32))),"")</f>
        <v>Module Assessment (incl Shadowing &amp; Mentoring)</v>
      </c>
      <c r="D39" s="29" t="str">
        <f t="shared" si="1"/>
        <v>QA Apprenticeships</v>
      </c>
      <c r="E39" s="7"/>
      <c r="F39" s="27" t="str" cm="1">
        <f t="array" ref="F39">IFERROR(INDEX(Data!$P$2:$P$994, SMALL(IF(ISNUMBER(MATCH(Data!$C$2:$C$994,Calculator!$C$9,0)),MATCH(ROW(Data!$C$2:$C$994),ROW(Data!$C$2:$C$994)),""),ROWS($A$1:A32))),"")</f>
        <v>Y</v>
      </c>
      <c r="G39" s="27" cm="1">
        <f t="array" ref="G39">IFERROR(INDEX(Data!$Q$2:$Q$948, SMALL(IF(ISNUMBER(MATCH(Data!$C$2:$C$948,Calculator!$C$9,0)),MATCH(ROW(Data!$C$2:$C$948),ROW(Data!$C$2:$C$948)),""),ROWS($A$1:B32))),"")</f>
        <v>30</v>
      </c>
      <c r="H39" s="28">
        <f t="shared" si="0"/>
        <v>30</v>
      </c>
    </row>
    <row r="40" spans="2:8" outlineLevel="1" x14ac:dyDescent="0.25">
      <c r="B40" s="29" t="str" cm="1">
        <f t="array" ref="B40">IFERROR(INDEX(Data!$W$2:$W$948, SMALL(IF(ISNUMBER(MATCH(Data!$C$2:$C$948,Calculator!$C$9,0)),MATCH(ROW(Data!$C$2:$C$948),ROW(Data!$C$2:$C$948)),""),ROWS($A$1:A33))),"")</f>
        <v>Cyber Security</v>
      </c>
      <c r="C40" s="29" t="str" cm="1">
        <f t="array" ref="C40">IFERROR(INDEX(Data!$L$2:$L$948, SMALL(IF(ISNUMBER(MATCH(Data!$C$2:$C$948,Calculator!$C$9,0)),MATCH(ROW(Data!$C$2:$C$948),ROW(Data!$C$2:$C$948)),""),ROWS($A$1:A33))),"")</f>
        <v>Online Tutor Guided Resources</v>
      </c>
      <c r="D40" s="29" t="str">
        <f t="shared" si="1"/>
        <v>QA Apprenticeships</v>
      </c>
      <c r="E40" s="7"/>
      <c r="F40" s="27" t="str" cm="1">
        <f t="array" ref="F40">IFERROR(INDEX(Data!$P$2:$P$994, SMALL(IF(ISNUMBER(MATCH(Data!$C$2:$C$994,Calculator!$C$9,0)),MATCH(ROW(Data!$C$2:$C$994),ROW(Data!$C$2:$C$994)),""),ROWS($A$1:A33))),"")</f>
        <v>Y</v>
      </c>
      <c r="G40" s="27" cm="1">
        <f t="array" ref="G40">IFERROR(INDEX(Data!$Q$2:$Q$948, SMALL(IF(ISNUMBER(MATCH(Data!$C$2:$C$948,Calculator!$C$9,0)),MATCH(ROW(Data!$C$2:$C$948),ROW(Data!$C$2:$C$948)),""),ROWS($A$1:B33))),"")</f>
        <v>40</v>
      </c>
      <c r="H40" s="28">
        <f t="shared" ref="H40:H71" si="2">IFERROR(IF(AND(F40&lt;&gt;"N",E40&lt;&gt;"Yes"),G40,0),0)</f>
        <v>40</v>
      </c>
    </row>
    <row r="41" spans="2:8" outlineLevel="1" x14ac:dyDescent="0.25">
      <c r="B41" s="29" t="str" cm="1">
        <f t="array" ref="B41">IFERROR(INDEX(Data!$W$2:$W$948, SMALL(IF(ISNUMBER(MATCH(Data!$C$2:$C$948,Calculator!$C$9,0)),MATCH(ROW(Data!$C$2:$C$948),ROW(Data!$C$2:$C$948)),""),ROWS($A$1:A34))),"")</f>
        <v>Cyber Security</v>
      </c>
      <c r="C41" s="29" t="str" cm="1">
        <f t="array" ref="C41">IFERROR(INDEX(Data!$L$2:$L$948, SMALL(IF(ISNUMBER(MATCH(Data!$C$2:$C$948,Calculator!$C$9,0)),MATCH(ROW(Data!$C$2:$C$948),ROW(Data!$C$2:$C$948)),""),ROWS($A$1:A34))),"")</f>
        <v>Workshop (x 3 days)</v>
      </c>
      <c r="D41" s="29" t="str">
        <f t="shared" si="1"/>
        <v>QA Apprenticeships</v>
      </c>
      <c r="E41" s="7"/>
      <c r="F41" s="27" t="str" cm="1">
        <f t="array" ref="F41">IFERROR(INDEX(Data!$P$2:$P$994, SMALL(IF(ISNUMBER(MATCH(Data!$C$2:$C$994,Calculator!$C$9,0)),MATCH(ROW(Data!$C$2:$C$994),ROW(Data!$C$2:$C$994)),""),ROWS($A$1:A34))),"")</f>
        <v>Y</v>
      </c>
      <c r="G41" s="27" cm="1">
        <f t="array" ref="G41">IFERROR(INDEX(Data!$Q$2:$Q$948, SMALL(IF(ISNUMBER(MATCH(Data!$C$2:$C$948,Calculator!$C$9,0)),MATCH(ROW(Data!$C$2:$C$948),ROW(Data!$C$2:$C$948)),""),ROWS($A$1:B34))),"")</f>
        <v>18</v>
      </c>
      <c r="H41" s="28">
        <f t="shared" si="2"/>
        <v>18</v>
      </c>
    </row>
    <row r="42" spans="2:8" outlineLevel="1" x14ac:dyDescent="0.25">
      <c r="B42" s="29" t="str" cm="1">
        <f t="array" ref="B42">IFERROR(INDEX(Data!$W$2:$W$948, SMALL(IF(ISNUMBER(MATCH(Data!$C$2:$C$948,Calculator!$C$9,0)),MATCH(ROW(Data!$C$2:$C$948),ROW(Data!$C$2:$C$948)),""),ROWS($A$1:A35))),"")</f>
        <v>Cyber Security</v>
      </c>
      <c r="C42" s="29" t="str" cm="1">
        <f t="array" ref="C42">IFERROR(INDEX(Data!$L$2:$L$948, SMALL(IF(ISNUMBER(MATCH(Data!$C$2:$C$948,Calculator!$C$9,0)),MATCH(ROW(Data!$C$2:$C$948),ROW(Data!$C$2:$C$948)),""),ROWS($A$1:A35))),"")</f>
        <v>Independent Study / Work-based Learning</v>
      </c>
      <c r="D42" s="29" t="str">
        <f t="shared" si="1"/>
        <v>QA Apprenticeships</v>
      </c>
      <c r="E42" s="7"/>
      <c r="F42" s="27" t="str" cm="1">
        <f t="array" ref="F42">IFERROR(INDEX(Data!$P$2:$P$994, SMALL(IF(ISNUMBER(MATCH(Data!$C$2:$C$994,Calculator!$C$9,0)),MATCH(ROW(Data!$C$2:$C$994),ROW(Data!$C$2:$C$994)),""),ROWS($A$1:A35))),"")</f>
        <v>N</v>
      </c>
      <c r="G42" s="27" cm="1">
        <f t="array" ref="G42">IFERROR(INDEX(Data!$Q$2:$Q$948, SMALL(IF(ISNUMBER(MATCH(Data!$C$2:$C$948,Calculator!$C$9,0)),MATCH(ROW(Data!$C$2:$C$948),ROW(Data!$C$2:$C$948)),""),ROWS($A$1:B35))),"")</f>
        <v>112</v>
      </c>
      <c r="H42" s="28">
        <f t="shared" si="2"/>
        <v>0</v>
      </c>
    </row>
    <row r="43" spans="2:8" outlineLevel="1" x14ac:dyDescent="0.25">
      <c r="B43" s="29" t="str" cm="1">
        <f t="array" ref="B43">IFERROR(INDEX(Data!$W$2:$W$948, SMALL(IF(ISNUMBER(MATCH(Data!$C$2:$C$948,Calculator!$C$9,0)),MATCH(ROW(Data!$C$2:$C$948),ROW(Data!$C$2:$C$948)),""),ROWS($A$1:A36))),"")</f>
        <v>Cyber Security</v>
      </c>
      <c r="C43" s="29" t="str" cm="1">
        <f t="array" ref="C43">IFERROR(INDEX(Data!$L$2:$L$948, SMALL(IF(ISNUMBER(MATCH(Data!$C$2:$C$948,Calculator!$C$9,0)),MATCH(ROW(Data!$C$2:$C$948),ROW(Data!$C$2:$C$948)),""),ROWS($A$1:A36))),"")</f>
        <v>Module Assessment (incl Shadowing &amp; Mentoring)</v>
      </c>
      <c r="D43" s="29" t="str">
        <f t="shared" si="1"/>
        <v>QA Apprenticeships</v>
      </c>
      <c r="E43" s="7"/>
      <c r="F43" s="27" t="str" cm="1">
        <f t="array" ref="F43">IFERROR(INDEX(Data!$P$2:$P$994, SMALL(IF(ISNUMBER(MATCH(Data!$C$2:$C$994,Calculator!$C$9,0)),MATCH(ROW(Data!$C$2:$C$994),ROW(Data!$C$2:$C$994)),""),ROWS($A$1:A36))),"")</f>
        <v>Y</v>
      </c>
      <c r="G43" s="27" cm="1">
        <f t="array" ref="G43">IFERROR(INDEX(Data!$Q$2:$Q$948, SMALL(IF(ISNUMBER(MATCH(Data!$C$2:$C$948,Calculator!$C$9,0)),MATCH(ROW(Data!$C$2:$C$948),ROW(Data!$C$2:$C$948)),""),ROWS($A$1:B36))),"")</f>
        <v>30</v>
      </c>
      <c r="H43" s="28">
        <f t="shared" si="2"/>
        <v>30</v>
      </c>
    </row>
    <row r="44" spans="2:8" outlineLevel="1" x14ac:dyDescent="0.25">
      <c r="B44" s="29" t="str" cm="1">
        <f t="array" ref="B44">IFERROR(INDEX(Data!$W$2:$W$948, SMALL(IF(ISNUMBER(MATCH(Data!$C$2:$C$948,Calculator!$C$9,0)),MATCH(ROW(Data!$C$2:$C$948),ROW(Data!$C$2:$C$948)),""),ROWS($A$1:A37))),"")</f>
        <v>Practical Data Analytics</v>
      </c>
      <c r="C44" s="29" t="str" cm="1">
        <f t="array" ref="C44">IFERROR(INDEX(Data!$L$2:$L$948, SMALL(IF(ISNUMBER(MATCH(Data!$C$2:$C$948,Calculator!$C$9,0)),MATCH(ROW(Data!$C$2:$C$948),ROW(Data!$C$2:$C$948)),""),ROWS($A$1:A37))),"")</f>
        <v>Online Tutor Guided Resources</v>
      </c>
      <c r="D44" s="29" t="str">
        <f t="shared" si="1"/>
        <v>QA Apprenticeships</v>
      </c>
      <c r="E44" s="7"/>
      <c r="F44" s="27" t="str" cm="1">
        <f t="array" ref="F44">IFERROR(INDEX(Data!$P$2:$P$994, SMALL(IF(ISNUMBER(MATCH(Data!$C$2:$C$994,Calculator!$C$9,0)),MATCH(ROW(Data!$C$2:$C$994),ROW(Data!$C$2:$C$994)),""),ROWS($A$1:A37))),"")</f>
        <v>Y</v>
      </c>
      <c r="G44" s="27" cm="1">
        <f t="array" ref="G44">IFERROR(INDEX(Data!$Q$2:$Q$948, SMALL(IF(ISNUMBER(MATCH(Data!$C$2:$C$948,Calculator!$C$9,0)),MATCH(ROW(Data!$C$2:$C$948),ROW(Data!$C$2:$C$948)),""),ROWS($A$1:B37))),"")</f>
        <v>40</v>
      </c>
      <c r="H44" s="28">
        <f t="shared" si="2"/>
        <v>40</v>
      </c>
    </row>
    <row r="45" spans="2:8" outlineLevel="1" x14ac:dyDescent="0.25">
      <c r="B45" s="29" t="str" cm="1">
        <f t="array" ref="B45">IFERROR(INDEX(Data!$W$2:$W$948, SMALL(IF(ISNUMBER(MATCH(Data!$C$2:$C$948,Calculator!$C$9,0)),MATCH(ROW(Data!$C$2:$C$948),ROW(Data!$C$2:$C$948)),""),ROWS($A$1:A38))),"")</f>
        <v>Practical Data Analytics</v>
      </c>
      <c r="C45" s="29" t="str" cm="1">
        <f t="array" ref="C45">IFERROR(INDEX(Data!$L$2:$L$948, SMALL(IF(ISNUMBER(MATCH(Data!$C$2:$C$948,Calculator!$C$9,0)),MATCH(ROW(Data!$C$2:$C$948),ROW(Data!$C$2:$C$948)),""),ROWS($A$1:A38))),"")</f>
        <v>Workshop (x 3 days)</v>
      </c>
      <c r="D45" s="29" t="str">
        <f t="shared" si="1"/>
        <v>QA Apprenticeships</v>
      </c>
      <c r="E45" s="7"/>
      <c r="F45" s="27" t="str" cm="1">
        <f t="array" ref="F45">IFERROR(INDEX(Data!$P$2:$P$994, SMALL(IF(ISNUMBER(MATCH(Data!$C$2:$C$994,Calculator!$C$9,0)),MATCH(ROW(Data!$C$2:$C$994),ROW(Data!$C$2:$C$994)),""),ROWS($A$1:A38))),"")</f>
        <v>Y</v>
      </c>
      <c r="G45" s="27" cm="1">
        <f t="array" ref="G45">IFERROR(INDEX(Data!$Q$2:$Q$948, SMALL(IF(ISNUMBER(MATCH(Data!$C$2:$C$948,Calculator!$C$9,0)),MATCH(ROW(Data!$C$2:$C$948),ROW(Data!$C$2:$C$948)),""),ROWS($A$1:B38))),"")</f>
        <v>18</v>
      </c>
      <c r="H45" s="28">
        <f t="shared" si="2"/>
        <v>18</v>
      </c>
    </row>
    <row r="46" spans="2:8" outlineLevel="1" x14ac:dyDescent="0.25">
      <c r="B46" s="29" t="str" cm="1">
        <f t="array" ref="B46">IFERROR(INDEX(Data!$W$2:$W$948, SMALL(IF(ISNUMBER(MATCH(Data!$C$2:$C$948,Calculator!$C$9,0)),MATCH(ROW(Data!$C$2:$C$948),ROW(Data!$C$2:$C$948)),""),ROWS($A$1:A39))),"")</f>
        <v>Practical Data Analytics</v>
      </c>
      <c r="C46" s="29" t="str" cm="1">
        <f t="array" ref="C46">IFERROR(INDEX(Data!$L$2:$L$948, SMALL(IF(ISNUMBER(MATCH(Data!$C$2:$C$948,Calculator!$C$9,0)),MATCH(ROW(Data!$C$2:$C$948),ROW(Data!$C$2:$C$948)),""),ROWS($A$1:A39))),"")</f>
        <v>Independent Study / Work-based Learning</v>
      </c>
      <c r="D46" s="29" t="str">
        <f t="shared" si="1"/>
        <v>QA Apprenticeships</v>
      </c>
      <c r="E46" s="7"/>
      <c r="F46" s="27" t="str" cm="1">
        <f t="array" ref="F46">IFERROR(INDEX(Data!$P$2:$P$994, SMALL(IF(ISNUMBER(MATCH(Data!$C$2:$C$994,Calculator!$C$9,0)),MATCH(ROW(Data!$C$2:$C$994),ROW(Data!$C$2:$C$994)),""),ROWS($A$1:A39))),"")</f>
        <v>N</v>
      </c>
      <c r="G46" s="27" cm="1">
        <f t="array" ref="G46">IFERROR(INDEX(Data!$Q$2:$Q$948, SMALL(IF(ISNUMBER(MATCH(Data!$C$2:$C$948,Calculator!$C$9,0)),MATCH(ROW(Data!$C$2:$C$948),ROW(Data!$C$2:$C$948)),""),ROWS($A$1:B39))),"")</f>
        <v>112</v>
      </c>
      <c r="H46" s="28">
        <f t="shared" si="2"/>
        <v>0</v>
      </c>
    </row>
    <row r="47" spans="2:8" outlineLevel="1" x14ac:dyDescent="0.25">
      <c r="B47" s="29" t="str" cm="1">
        <f t="array" ref="B47">IFERROR(INDEX(Data!$W$2:$W$948, SMALL(IF(ISNUMBER(MATCH(Data!$C$2:$C$948,Calculator!$C$9,0)),MATCH(ROW(Data!$C$2:$C$948),ROW(Data!$C$2:$C$948)),""),ROWS($A$1:A40))),"")</f>
        <v>Practical Data Analytics</v>
      </c>
      <c r="C47" s="29" t="str" cm="1">
        <f t="array" ref="C47">IFERROR(INDEX(Data!$L$2:$L$948, SMALL(IF(ISNUMBER(MATCH(Data!$C$2:$C$948,Calculator!$C$9,0)),MATCH(ROW(Data!$C$2:$C$948),ROW(Data!$C$2:$C$948)),""),ROWS($A$1:A40))),"")</f>
        <v>Module Assessment (incl Shadowing &amp; Mentoring)</v>
      </c>
      <c r="D47" s="29" t="str">
        <f t="shared" si="1"/>
        <v>QA Apprenticeships</v>
      </c>
      <c r="E47" s="7"/>
      <c r="F47" s="27" t="str" cm="1">
        <f t="array" ref="F47">IFERROR(INDEX(Data!$P$2:$P$994, SMALL(IF(ISNUMBER(MATCH(Data!$C$2:$C$994,Calculator!$C$9,0)),MATCH(ROW(Data!$C$2:$C$994),ROW(Data!$C$2:$C$994)),""),ROWS($A$1:A40))),"")</f>
        <v>Y</v>
      </c>
      <c r="G47" s="27" cm="1">
        <f t="array" ref="G47">IFERROR(INDEX(Data!$Q$2:$Q$948, SMALL(IF(ISNUMBER(MATCH(Data!$C$2:$C$948,Calculator!$C$9,0)),MATCH(ROW(Data!$C$2:$C$948),ROW(Data!$C$2:$C$948)),""),ROWS($A$1:B40))),"")</f>
        <v>30</v>
      </c>
      <c r="H47" s="28">
        <f t="shared" si="2"/>
        <v>30</v>
      </c>
    </row>
    <row r="48" spans="2:8" outlineLevel="1" x14ac:dyDescent="0.25">
      <c r="B48" s="29" t="str" cm="1">
        <f t="array" ref="B48">IFERROR(INDEX(Data!$W$2:$W$948, SMALL(IF(ISNUMBER(MATCH(Data!$C$2:$C$948,Calculator!$C$9,0)),MATCH(ROW(Data!$C$2:$C$948),ROW(Data!$C$2:$C$948)),""),ROWS($A$1:A41))),"")</f>
        <v>Software Engineering &amp; Agile</v>
      </c>
      <c r="C48" s="29" t="str" cm="1">
        <f t="array" ref="C48">IFERROR(INDEX(Data!$L$2:$L$948, SMALL(IF(ISNUMBER(MATCH(Data!$C$2:$C$948,Calculator!$C$9,0)),MATCH(ROW(Data!$C$2:$C$948),ROW(Data!$C$2:$C$948)),""),ROWS($A$1:A41))),"")</f>
        <v>Online Tutor Guided Resources</v>
      </c>
      <c r="D48" s="29" t="str">
        <f t="shared" si="1"/>
        <v>QA Apprenticeships</v>
      </c>
      <c r="E48" s="7"/>
      <c r="F48" s="27" t="str" cm="1">
        <f t="array" ref="F48">IFERROR(INDEX(Data!$P$2:$P$994, SMALL(IF(ISNUMBER(MATCH(Data!$C$2:$C$994,Calculator!$C$9,0)),MATCH(ROW(Data!$C$2:$C$994),ROW(Data!$C$2:$C$994)),""),ROWS($A$1:A41))),"")</f>
        <v>Y</v>
      </c>
      <c r="G48" s="27" cm="1">
        <f t="array" ref="G48">IFERROR(INDEX(Data!$Q$2:$Q$948, SMALL(IF(ISNUMBER(MATCH(Data!$C$2:$C$948,Calculator!$C$9,0)),MATCH(ROW(Data!$C$2:$C$948),ROW(Data!$C$2:$C$948)),""),ROWS($A$1:B41))),"")</f>
        <v>40</v>
      </c>
      <c r="H48" s="28">
        <f t="shared" si="2"/>
        <v>40</v>
      </c>
    </row>
    <row r="49" spans="2:8" outlineLevel="1" x14ac:dyDescent="0.25">
      <c r="B49" s="29" t="str" cm="1">
        <f t="array" ref="B49">IFERROR(INDEX(Data!$W$2:$W$948, SMALL(IF(ISNUMBER(MATCH(Data!$C$2:$C$948,Calculator!$C$9,0)),MATCH(ROW(Data!$C$2:$C$948),ROW(Data!$C$2:$C$948)),""),ROWS($A$1:A42))),"")</f>
        <v>Software Engineering &amp; Agile</v>
      </c>
      <c r="C49" s="29" t="str" cm="1">
        <f t="array" ref="C49">IFERROR(INDEX(Data!$L$2:$L$948, SMALL(IF(ISNUMBER(MATCH(Data!$C$2:$C$948,Calculator!$C$9,0)),MATCH(ROW(Data!$C$2:$C$948),ROW(Data!$C$2:$C$948)),""),ROWS($A$1:A42))),"")</f>
        <v>Workshop (x 3 days)</v>
      </c>
      <c r="D49" s="29" t="str">
        <f t="shared" si="1"/>
        <v>QA Apprenticeships</v>
      </c>
      <c r="E49" s="7"/>
      <c r="F49" s="27" t="str" cm="1">
        <f t="array" ref="F49">IFERROR(INDEX(Data!$P$2:$P$994, SMALL(IF(ISNUMBER(MATCH(Data!$C$2:$C$994,Calculator!$C$9,0)),MATCH(ROW(Data!$C$2:$C$994),ROW(Data!$C$2:$C$994)),""),ROWS($A$1:A42))),"")</f>
        <v>Y</v>
      </c>
      <c r="G49" s="27" cm="1">
        <f t="array" ref="G49">IFERROR(INDEX(Data!$Q$2:$Q$948, SMALL(IF(ISNUMBER(MATCH(Data!$C$2:$C$948,Calculator!$C$9,0)),MATCH(ROW(Data!$C$2:$C$948),ROW(Data!$C$2:$C$948)),""),ROWS($A$1:B42))),"")</f>
        <v>18</v>
      </c>
      <c r="H49" s="28">
        <f t="shared" si="2"/>
        <v>18</v>
      </c>
    </row>
    <row r="50" spans="2:8" outlineLevel="1" x14ac:dyDescent="0.25">
      <c r="B50" s="29" t="str" cm="1">
        <f t="array" ref="B50">IFERROR(INDEX(Data!$W$2:$W$948, SMALL(IF(ISNUMBER(MATCH(Data!$C$2:$C$948,Calculator!$C$9,0)),MATCH(ROW(Data!$C$2:$C$948),ROW(Data!$C$2:$C$948)),""),ROWS($A$1:A43))),"")</f>
        <v>Software Engineering &amp; Agile</v>
      </c>
      <c r="C50" s="29" t="str" cm="1">
        <f t="array" ref="C50">IFERROR(INDEX(Data!$L$2:$L$948, SMALL(IF(ISNUMBER(MATCH(Data!$C$2:$C$948,Calculator!$C$9,0)),MATCH(ROW(Data!$C$2:$C$948),ROW(Data!$C$2:$C$948)),""),ROWS($A$1:A43))),"")</f>
        <v>Independent Study / Work-based Learning</v>
      </c>
      <c r="D50" s="29" t="str">
        <f t="shared" si="1"/>
        <v>QA Apprenticeships</v>
      </c>
      <c r="E50" s="7"/>
      <c r="F50" s="27" t="str" cm="1">
        <f t="array" ref="F50">IFERROR(INDEX(Data!$P$2:$P$994, SMALL(IF(ISNUMBER(MATCH(Data!$C$2:$C$994,Calculator!$C$9,0)),MATCH(ROW(Data!$C$2:$C$994),ROW(Data!$C$2:$C$994)),""),ROWS($A$1:A43))),"")</f>
        <v>N</v>
      </c>
      <c r="G50" s="27" cm="1">
        <f t="array" ref="G50">IFERROR(INDEX(Data!$Q$2:$Q$948, SMALL(IF(ISNUMBER(MATCH(Data!$C$2:$C$948,Calculator!$C$9,0)),MATCH(ROW(Data!$C$2:$C$948),ROW(Data!$C$2:$C$948)),""),ROWS($A$1:B43))),"")</f>
        <v>112</v>
      </c>
      <c r="H50" s="28">
        <f t="shared" si="2"/>
        <v>0</v>
      </c>
    </row>
    <row r="51" spans="2:8" outlineLevel="1" x14ac:dyDescent="0.25">
      <c r="B51" s="29" t="str" cm="1">
        <f t="array" ref="B51">IFERROR(INDEX(Data!$W$2:$W$948, SMALL(IF(ISNUMBER(MATCH(Data!$C$2:$C$948,Calculator!$C$9,0)),MATCH(ROW(Data!$C$2:$C$948),ROW(Data!$C$2:$C$948)),""),ROWS($A$1:A44))),"")</f>
        <v>Software Engineering &amp; Agile</v>
      </c>
      <c r="C51" s="29" t="str" cm="1">
        <f t="array" ref="C51">IFERROR(INDEX(Data!$L$2:$L$948, SMALL(IF(ISNUMBER(MATCH(Data!$C$2:$C$948,Calculator!$C$9,0)),MATCH(ROW(Data!$C$2:$C$948),ROW(Data!$C$2:$C$948)),""),ROWS($A$1:A44))),"")</f>
        <v>Module Assessment (incl Shadowing &amp; Mentoring)</v>
      </c>
      <c r="D51" s="29" t="str">
        <f t="shared" si="1"/>
        <v>QA Apprenticeships</v>
      </c>
      <c r="E51" s="7"/>
      <c r="F51" s="27" t="str" cm="1">
        <f t="array" ref="F51">IFERROR(INDEX(Data!$P$2:$P$994, SMALL(IF(ISNUMBER(MATCH(Data!$C$2:$C$994,Calculator!$C$9,0)),MATCH(ROW(Data!$C$2:$C$994),ROW(Data!$C$2:$C$994)),""),ROWS($A$1:A44))),"")</f>
        <v>Y</v>
      </c>
      <c r="G51" s="27" cm="1">
        <f t="array" ref="G51">IFERROR(INDEX(Data!$Q$2:$Q$948, SMALL(IF(ISNUMBER(MATCH(Data!$C$2:$C$948,Calculator!$C$9,0)),MATCH(ROW(Data!$C$2:$C$948),ROW(Data!$C$2:$C$948)),""),ROWS($A$1:B44))),"")</f>
        <v>30</v>
      </c>
      <c r="H51" s="28">
        <f t="shared" si="2"/>
        <v>30</v>
      </c>
    </row>
    <row r="52" spans="2:8" outlineLevel="1" x14ac:dyDescent="0.25">
      <c r="B52" s="29" t="str" cm="1">
        <f t="array" ref="B52">IFERROR(INDEX(Data!$W$2:$W$948, SMALL(IF(ISNUMBER(MATCH(Data!$C$2:$C$948,Calculator!$C$9,0)),MATCH(ROW(Data!$C$2:$C$948),ROW(Data!$C$2:$C$948)),""),ROWS($A$1:A45))),"")</f>
        <v>Professional Practice and Portfolio Development 2</v>
      </c>
      <c r="C52" s="29" t="str" cm="1">
        <f t="array" ref="C52">IFERROR(INDEX(Data!$L$2:$L$948, SMALL(IF(ISNUMBER(MATCH(Data!$C$2:$C$948,Calculator!$C$9,0)),MATCH(ROW(Data!$C$2:$C$948),ROW(Data!$C$2:$C$948)),""),ROWS($A$1:A45))),"")</f>
        <v>Online Tutor Guided Resources</v>
      </c>
      <c r="D52" s="29" t="str">
        <f t="shared" si="1"/>
        <v>QA Apprenticeships</v>
      </c>
      <c r="E52" s="7"/>
      <c r="F52" s="27" t="str" cm="1">
        <f t="array" ref="F52">IFERROR(INDEX(Data!$P$2:$P$994, SMALL(IF(ISNUMBER(MATCH(Data!$C$2:$C$994,Calculator!$C$9,0)),MATCH(ROW(Data!$C$2:$C$994),ROW(Data!$C$2:$C$994)),""),ROWS($A$1:A45))),"")</f>
        <v>Y</v>
      </c>
      <c r="G52" s="27" cm="1">
        <f t="array" ref="G52">IFERROR(INDEX(Data!$Q$2:$Q$948, SMALL(IF(ISNUMBER(MATCH(Data!$C$2:$C$948,Calculator!$C$9,0)),MATCH(ROW(Data!$C$2:$C$948),ROW(Data!$C$2:$C$948)),""),ROWS($A$1:B45))),"")</f>
        <v>40</v>
      </c>
      <c r="H52" s="28">
        <f t="shared" si="2"/>
        <v>40</v>
      </c>
    </row>
    <row r="53" spans="2:8" outlineLevel="1" x14ac:dyDescent="0.25">
      <c r="B53" s="29" t="str" cm="1">
        <f t="array" ref="B53">IFERROR(INDEX(Data!$W$2:$W$948, SMALL(IF(ISNUMBER(MATCH(Data!$C$2:$C$948,Calculator!$C$9,0)),MATCH(ROW(Data!$C$2:$C$948),ROW(Data!$C$2:$C$948)),""),ROWS($A$1:A46))),"")</f>
        <v>Professional Practice and Portfolio Development 2</v>
      </c>
      <c r="C53" s="29" t="str" cm="1">
        <f t="array" ref="C53">IFERROR(INDEX(Data!$L$2:$L$948, SMALL(IF(ISNUMBER(MATCH(Data!$C$2:$C$948,Calculator!$C$9,0)),MATCH(ROW(Data!$C$2:$C$948),ROW(Data!$C$2:$C$948)),""),ROWS($A$1:A46))),"")</f>
        <v>Workshop (x 3 days)</v>
      </c>
      <c r="D53" s="29" t="str">
        <f t="shared" si="1"/>
        <v>QA Apprenticeships</v>
      </c>
      <c r="E53" s="7"/>
      <c r="F53" s="27" t="str" cm="1">
        <f t="array" ref="F53">IFERROR(INDEX(Data!$P$2:$P$994, SMALL(IF(ISNUMBER(MATCH(Data!$C$2:$C$994,Calculator!$C$9,0)),MATCH(ROW(Data!$C$2:$C$994),ROW(Data!$C$2:$C$994)),""),ROWS($A$1:A46))),"")</f>
        <v>Y</v>
      </c>
      <c r="G53" s="27" cm="1">
        <f t="array" ref="G53">IFERROR(INDEX(Data!$Q$2:$Q$948, SMALL(IF(ISNUMBER(MATCH(Data!$C$2:$C$948,Calculator!$C$9,0)),MATCH(ROW(Data!$C$2:$C$948),ROW(Data!$C$2:$C$948)),""),ROWS($A$1:B46))),"")</f>
        <v>18</v>
      </c>
      <c r="H53" s="28">
        <f t="shared" si="2"/>
        <v>18</v>
      </c>
    </row>
    <row r="54" spans="2:8" outlineLevel="1" x14ac:dyDescent="0.25">
      <c r="B54" s="29" t="str" cm="1">
        <f t="array" ref="B54">IFERROR(INDEX(Data!$W$2:$W$948, SMALL(IF(ISNUMBER(MATCH(Data!$C$2:$C$948,Calculator!$C$9,0)),MATCH(ROW(Data!$C$2:$C$948),ROW(Data!$C$2:$C$948)),""),ROWS($A$1:A47))),"")</f>
        <v>Professional Practice and Portfolio Development 2</v>
      </c>
      <c r="C54" s="29" t="str" cm="1">
        <f t="array" ref="C54">IFERROR(INDEX(Data!$L$2:$L$948, SMALL(IF(ISNUMBER(MATCH(Data!$C$2:$C$948,Calculator!$C$9,0)),MATCH(ROW(Data!$C$2:$C$948),ROW(Data!$C$2:$C$948)),""),ROWS($A$1:A47))),"")</f>
        <v>Independent Study / Work-based Learning</v>
      </c>
      <c r="D54" s="29" t="str">
        <f t="shared" si="1"/>
        <v>QA Apprenticeships</v>
      </c>
      <c r="E54" s="7"/>
      <c r="F54" s="27" t="str" cm="1">
        <f t="array" ref="F54">IFERROR(INDEX(Data!$P$2:$P$994, SMALL(IF(ISNUMBER(MATCH(Data!$C$2:$C$994,Calculator!$C$9,0)),MATCH(ROW(Data!$C$2:$C$994),ROW(Data!$C$2:$C$994)),""),ROWS($A$1:A47))),"")</f>
        <v>N</v>
      </c>
      <c r="G54" s="27" cm="1">
        <f t="array" ref="G54">IFERROR(INDEX(Data!$Q$2:$Q$948, SMALL(IF(ISNUMBER(MATCH(Data!$C$2:$C$948,Calculator!$C$9,0)),MATCH(ROW(Data!$C$2:$C$948),ROW(Data!$C$2:$C$948)),""),ROWS($A$1:B47))),"")</f>
        <v>112</v>
      </c>
      <c r="H54" s="28">
        <f t="shared" si="2"/>
        <v>0</v>
      </c>
    </row>
    <row r="55" spans="2:8" outlineLevel="1" x14ac:dyDescent="0.25">
      <c r="B55" s="29" t="str" cm="1">
        <f t="array" ref="B55">IFERROR(INDEX(Data!$W$2:$W$948, SMALL(IF(ISNUMBER(MATCH(Data!$C$2:$C$948,Calculator!$C$9,0)),MATCH(ROW(Data!$C$2:$C$948),ROW(Data!$C$2:$C$948)),""),ROWS($A$1:A48))),"")</f>
        <v>Professional Practice and Portfolio Development 2</v>
      </c>
      <c r="C55" s="29" t="str" cm="1">
        <f t="array" ref="C55">IFERROR(INDEX(Data!$L$2:$L$948, SMALL(IF(ISNUMBER(MATCH(Data!$C$2:$C$948,Calculator!$C$9,0)),MATCH(ROW(Data!$C$2:$C$948),ROW(Data!$C$2:$C$948)),""),ROWS($A$1:A48))),"")</f>
        <v>Module Assessment (incl Shadowing &amp; Mentoring)</v>
      </c>
      <c r="D55" s="29" t="str">
        <f t="shared" si="1"/>
        <v>QA Apprenticeships</v>
      </c>
      <c r="E55" s="7"/>
      <c r="F55" s="27" t="str" cm="1">
        <f t="array" ref="F55">IFERROR(INDEX(Data!$P$2:$P$994, SMALL(IF(ISNUMBER(MATCH(Data!$C$2:$C$994,Calculator!$C$9,0)),MATCH(ROW(Data!$C$2:$C$994),ROW(Data!$C$2:$C$994)),""),ROWS($A$1:A48))),"")</f>
        <v>Y</v>
      </c>
      <c r="G55" s="27" cm="1">
        <f t="array" ref="G55">IFERROR(INDEX(Data!$Q$2:$Q$948, SMALL(IF(ISNUMBER(MATCH(Data!$C$2:$C$948,Calculator!$C$9,0)),MATCH(ROW(Data!$C$2:$C$948),ROW(Data!$C$2:$C$948)),""),ROWS($A$1:B48))),"")</f>
        <v>30</v>
      </c>
      <c r="H55" s="28">
        <f t="shared" si="2"/>
        <v>30</v>
      </c>
    </row>
    <row r="56" spans="2:8" outlineLevel="1" x14ac:dyDescent="0.25">
      <c r="B56" s="29" t="str" cm="1">
        <f t="array" ref="B56">IFERROR(INDEX(Data!$W$2:$W$948, SMALL(IF(ISNUMBER(MATCH(Data!$C$2:$C$948,Calculator!$C$9,0)),MATCH(ROW(Data!$C$2:$C$948),ROW(Data!$C$2:$C$948)),""),ROWS($A$1:A49))),"")</f>
        <v>Practical Research Proposals</v>
      </c>
      <c r="C56" s="29" t="str" cm="1">
        <f t="array" ref="C56">IFERROR(INDEX(Data!$L$2:$L$948, SMALL(IF(ISNUMBER(MATCH(Data!$C$2:$C$948,Calculator!$C$9,0)),MATCH(ROW(Data!$C$2:$C$948),ROW(Data!$C$2:$C$948)),""),ROWS($A$1:A49))),"")</f>
        <v>Online Tutor Guided Resources</v>
      </c>
      <c r="D56" s="29" t="str">
        <f t="shared" si="1"/>
        <v>QA Apprenticeships</v>
      </c>
      <c r="E56" s="7"/>
      <c r="F56" s="27" t="str" cm="1">
        <f t="array" ref="F56">IFERROR(INDEX(Data!$P$2:$P$994, SMALL(IF(ISNUMBER(MATCH(Data!$C$2:$C$994,Calculator!$C$9,0)),MATCH(ROW(Data!$C$2:$C$994),ROW(Data!$C$2:$C$994)),""),ROWS($A$1:A49))),"")</f>
        <v>Y</v>
      </c>
      <c r="G56" s="27" cm="1">
        <f t="array" ref="G56">IFERROR(INDEX(Data!$Q$2:$Q$948, SMALL(IF(ISNUMBER(MATCH(Data!$C$2:$C$948,Calculator!$C$9,0)),MATCH(ROW(Data!$C$2:$C$948),ROW(Data!$C$2:$C$948)),""),ROWS($A$1:B49))),"")</f>
        <v>20</v>
      </c>
      <c r="H56" s="28">
        <f t="shared" si="2"/>
        <v>20</v>
      </c>
    </row>
    <row r="57" spans="2:8" outlineLevel="1" x14ac:dyDescent="0.25">
      <c r="B57" s="29" t="str" cm="1">
        <f t="array" ref="B57">IFERROR(INDEX(Data!$W$2:$W$948, SMALL(IF(ISNUMBER(MATCH(Data!$C$2:$C$948,Calculator!$C$9,0)),MATCH(ROW(Data!$C$2:$C$948),ROW(Data!$C$2:$C$948)),""),ROWS($A$1:A50))),"")</f>
        <v>Practical Research Proposals</v>
      </c>
      <c r="C57" s="29" t="str" cm="1">
        <f t="array" ref="C57">IFERROR(INDEX(Data!$L$2:$L$948, SMALL(IF(ISNUMBER(MATCH(Data!$C$2:$C$948,Calculator!$C$9,0)),MATCH(ROW(Data!$C$2:$C$948),ROW(Data!$C$2:$C$948)),""),ROWS($A$1:A50))),"")</f>
        <v>Workshop (x 1 day)</v>
      </c>
      <c r="D57" s="29" t="str">
        <f t="shared" si="1"/>
        <v>QA Apprenticeships</v>
      </c>
      <c r="E57" s="7"/>
      <c r="F57" s="27" t="str" cm="1">
        <f t="array" ref="F57">IFERROR(INDEX(Data!$P$2:$P$994, SMALL(IF(ISNUMBER(MATCH(Data!$C$2:$C$994,Calculator!$C$9,0)),MATCH(ROW(Data!$C$2:$C$994),ROW(Data!$C$2:$C$994)),""),ROWS($A$1:A50))),"")</f>
        <v>Y</v>
      </c>
      <c r="G57" s="27" cm="1">
        <f t="array" ref="G57">IFERROR(INDEX(Data!$Q$2:$Q$948, SMALL(IF(ISNUMBER(MATCH(Data!$C$2:$C$948,Calculator!$C$9,0)),MATCH(ROW(Data!$C$2:$C$948),ROW(Data!$C$2:$C$948)),""),ROWS($A$1:B50))),"")</f>
        <v>6</v>
      </c>
      <c r="H57" s="28">
        <f t="shared" si="2"/>
        <v>6</v>
      </c>
    </row>
    <row r="58" spans="2:8" outlineLevel="1" x14ac:dyDescent="0.25">
      <c r="B58" s="29" t="str" cm="1">
        <f t="array" ref="B58">IFERROR(INDEX(Data!$W$2:$W$948, SMALL(IF(ISNUMBER(MATCH(Data!$C$2:$C$948,Calculator!$C$9,0)),MATCH(ROW(Data!$C$2:$C$948),ROW(Data!$C$2:$C$948)),""),ROWS($A$1:A51))),"")</f>
        <v>Practical Research Proposals</v>
      </c>
      <c r="C58" s="29" t="str" cm="1">
        <f t="array" ref="C58">IFERROR(INDEX(Data!$L$2:$L$948, SMALL(IF(ISNUMBER(MATCH(Data!$C$2:$C$948,Calculator!$C$9,0)),MATCH(ROW(Data!$C$2:$C$948),ROW(Data!$C$2:$C$948)),""),ROWS($A$1:A51))),"")</f>
        <v>Independent Study / Work-based Learning</v>
      </c>
      <c r="D58" s="29" t="str">
        <f t="shared" si="1"/>
        <v>QA Apprenticeships</v>
      </c>
      <c r="E58" s="7"/>
      <c r="F58" s="27" t="str" cm="1">
        <f t="array" ref="F58">IFERROR(INDEX(Data!$P$2:$P$994, SMALL(IF(ISNUMBER(MATCH(Data!$C$2:$C$994,Calculator!$C$9,0)),MATCH(ROW(Data!$C$2:$C$994),ROW(Data!$C$2:$C$994)),""),ROWS($A$1:A51))),"")</f>
        <v>N</v>
      </c>
      <c r="G58" s="27" cm="1">
        <f t="array" ref="G58">IFERROR(INDEX(Data!$Q$2:$Q$948, SMALL(IF(ISNUMBER(MATCH(Data!$C$2:$C$948,Calculator!$C$9,0)),MATCH(ROW(Data!$C$2:$C$948),ROW(Data!$C$2:$C$948)),""),ROWS($A$1:B51))),"")</f>
        <v>59</v>
      </c>
      <c r="H58" s="28">
        <f t="shared" si="2"/>
        <v>0</v>
      </c>
    </row>
    <row r="59" spans="2:8" outlineLevel="1" x14ac:dyDescent="0.25">
      <c r="B59" s="29" t="str" cm="1">
        <f t="array" ref="B59">IFERROR(INDEX(Data!$W$2:$W$948, SMALL(IF(ISNUMBER(MATCH(Data!$C$2:$C$948,Calculator!$C$9,0)),MATCH(ROW(Data!$C$2:$C$948),ROW(Data!$C$2:$C$948)),""),ROWS($A$1:A52))),"")</f>
        <v>Practical Research Proposals</v>
      </c>
      <c r="C59" s="29" t="str" cm="1">
        <f t="array" ref="C59">IFERROR(INDEX(Data!$L$2:$L$948, SMALL(IF(ISNUMBER(MATCH(Data!$C$2:$C$948,Calculator!$C$9,0)),MATCH(ROW(Data!$C$2:$C$948),ROW(Data!$C$2:$C$948)),""),ROWS($A$1:A52))),"")</f>
        <v>Module Assessment (incl Shadowing &amp; Mentoring)</v>
      </c>
      <c r="D59" s="29" t="str">
        <f t="shared" si="1"/>
        <v>QA Apprenticeships</v>
      </c>
      <c r="E59" s="7"/>
      <c r="F59" s="27" t="str" cm="1">
        <f t="array" ref="F59">IFERROR(INDEX(Data!$P$2:$P$994, SMALL(IF(ISNUMBER(MATCH(Data!$C$2:$C$994,Calculator!$C$9,0)),MATCH(ROW(Data!$C$2:$C$994),ROW(Data!$C$2:$C$994)),""),ROWS($A$1:A52))),"")</f>
        <v>Y</v>
      </c>
      <c r="G59" s="27" cm="1">
        <f t="array" ref="G59">IFERROR(INDEX(Data!$Q$2:$Q$948, SMALL(IF(ISNUMBER(MATCH(Data!$C$2:$C$948,Calculator!$C$9,0)),MATCH(ROW(Data!$C$2:$C$948),ROW(Data!$C$2:$C$948)),""),ROWS($A$1:B52))),"")</f>
        <v>15</v>
      </c>
      <c r="H59" s="28">
        <f t="shared" si="2"/>
        <v>15</v>
      </c>
    </row>
    <row r="60" spans="2:8" outlineLevel="1" x14ac:dyDescent="0.25">
      <c r="B60" s="29" t="str" cm="1">
        <f t="array" ref="B60">IFERROR(INDEX(Data!$W$2:$W$948, SMALL(IF(ISNUMBER(MATCH(Data!$C$2:$C$948,Calculator!$C$9,0)),MATCH(ROW(Data!$C$2:$C$948),ROW(Data!$C$2:$C$948)),""),ROWS($A$1:A53))),"")</f>
        <v>Developing Technology Strategy</v>
      </c>
      <c r="C60" s="29" t="str" cm="1">
        <f t="array" ref="C60">IFERROR(INDEX(Data!$L$2:$L$948, SMALL(IF(ISNUMBER(MATCH(Data!$C$2:$C$948,Calculator!$C$9,0)),MATCH(ROW(Data!$C$2:$C$948),ROW(Data!$C$2:$C$948)),""),ROWS($A$1:A53))),"")</f>
        <v>Online Tutor Guided Resources</v>
      </c>
      <c r="D60" s="29" t="str">
        <f t="shared" si="1"/>
        <v>QA Apprenticeships</v>
      </c>
      <c r="E60" s="7"/>
      <c r="F60" s="27" t="str" cm="1">
        <f t="array" ref="F60">IFERROR(INDEX(Data!$P$2:$P$994, SMALL(IF(ISNUMBER(MATCH(Data!$C$2:$C$994,Calculator!$C$9,0)),MATCH(ROW(Data!$C$2:$C$994),ROW(Data!$C$2:$C$994)),""),ROWS($A$1:A53))),"")</f>
        <v>Y</v>
      </c>
      <c r="G60" s="27" cm="1">
        <f t="array" ref="G60">IFERROR(INDEX(Data!$Q$2:$Q$948, SMALL(IF(ISNUMBER(MATCH(Data!$C$2:$C$948,Calculator!$C$9,0)),MATCH(ROW(Data!$C$2:$C$948),ROW(Data!$C$2:$C$948)),""),ROWS($A$1:B53))),"")</f>
        <v>40</v>
      </c>
      <c r="H60" s="28">
        <f t="shared" si="2"/>
        <v>40</v>
      </c>
    </row>
    <row r="61" spans="2:8" outlineLevel="1" x14ac:dyDescent="0.25">
      <c r="B61" s="29" t="str" cm="1">
        <f t="array" ref="B61">IFERROR(INDEX(Data!$W$2:$W$948, SMALL(IF(ISNUMBER(MATCH(Data!$C$2:$C$948,Calculator!$C$9,0)),MATCH(ROW(Data!$C$2:$C$948),ROW(Data!$C$2:$C$948)),""),ROWS($A$1:A54))),"")</f>
        <v>Developing Technology Strategy</v>
      </c>
      <c r="C61" s="29" t="str" cm="1">
        <f t="array" ref="C61">IFERROR(INDEX(Data!$L$2:$L$948, SMALL(IF(ISNUMBER(MATCH(Data!$C$2:$C$948,Calculator!$C$9,0)),MATCH(ROW(Data!$C$2:$C$948),ROW(Data!$C$2:$C$948)),""),ROWS($A$1:A54))),"")</f>
        <v>Workshop (x 2 days)</v>
      </c>
      <c r="D61" s="29" t="str">
        <f t="shared" si="1"/>
        <v>QA Apprenticeships</v>
      </c>
      <c r="E61" s="7"/>
      <c r="F61" s="27" t="str" cm="1">
        <f t="array" ref="F61">IFERROR(INDEX(Data!$P$2:$P$994, SMALL(IF(ISNUMBER(MATCH(Data!$C$2:$C$994,Calculator!$C$9,0)),MATCH(ROW(Data!$C$2:$C$994),ROW(Data!$C$2:$C$994)),""),ROWS($A$1:A54))),"")</f>
        <v>Y</v>
      </c>
      <c r="G61" s="27" cm="1">
        <f t="array" ref="G61">IFERROR(INDEX(Data!$Q$2:$Q$948, SMALL(IF(ISNUMBER(MATCH(Data!$C$2:$C$948,Calculator!$C$9,0)),MATCH(ROW(Data!$C$2:$C$948),ROW(Data!$C$2:$C$948)),""),ROWS($A$1:B54))),"")</f>
        <v>12</v>
      </c>
      <c r="H61" s="28">
        <f t="shared" si="2"/>
        <v>12</v>
      </c>
    </row>
    <row r="62" spans="2:8" outlineLevel="1" x14ac:dyDescent="0.25">
      <c r="B62" s="29" t="str" cm="1">
        <f t="array" ref="B62">IFERROR(INDEX(Data!$W$2:$W$948, SMALL(IF(ISNUMBER(MATCH(Data!$C$2:$C$948,Calculator!$C$9,0)),MATCH(ROW(Data!$C$2:$C$948),ROW(Data!$C$2:$C$948)),""),ROWS($A$1:A55))),"")</f>
        <v>Developing Technology Strategy</v>
      </c>
      <c r="C62" s="29" t="str" cm="1">
        <f t="array" ref="C62">IFERROR(INDEX(Data!$L$2:$L$948, SMALL(IF(ISNUMBER(MATCH(Data!$C$2:$C$948,Calculator!$C$9,0)),MATCH(ROW(Data!$C$2:$C$948),ROW(Data!$C$2:$C$948)),""),ROWS($A$1:A55))),"")</f>
        <v>Independent Study / Work-based Learning</v>
      </c>
      <c r="D62" s="29" t="str">
        <f t="shared" si="1"/>
        <v>QA Apprenticeships</v>
      </c>
      <c r="E62" s="7"/>
      <c r="F62" s="27" t="str" cm="1">
        <f t="array" ref="F62">IFERROR(INDEX(Data!$P$2:$P$994, SMALL(IF(ISNUMBER(MATCH(Data!$C$2:$C$994,Calculator!$C$9,0)),MATCH(ROW(Data!$C$2:$C$994),ROW(Data!$C$2:$C$994)),""),ROWS($A$1:A55))),"")</f>
        <v>N</v>
      </c>
      <c r="G62" s="27" cm="1">
        <f t="array" ref="G62">IFERROR(INDEX(Data!$Q$2:$Q$948, SMALL(IF(ISNUMBER(MATCH(Data!$C$2:$C$948,Calculator!$C$9,0)),MATCH(ROW(Data!$C$2:$C$948),ROW(Data!$C$2:$C$948)),""),ROWS($A$1:B55))),"")</f>
        <v>118</v>
      </c>
      <c r="H62" s="28">
        <f t="shared" si="2"/>
        <v>0</v>
      </c>
    </row>
    <row r="63" spans="2:8" outlineLevel="1" x14ac:dyDescent="0.25">
      <c r="B63" s="29" t="str" cm="1">
        <f t="array" ref="B63">IFERROR(INDEX(Data!$W$2:$W$948, SMALL(IF(ISNUMBER(MATCH(Data!$C$2:$C$948,Calculator!$C$9,0)),MATCH(ROW(Data!$C$2:$C$948),ROW(Data!$C$2:$C$948)),""),ROWS($A$1:A56))),"")</f>
        <v>Developing Technology Strategy</v>
      </c>
      <c r="C63" s="29" t="str" cm="1">
        <f t="array" ref="C63">IFERROR(INDEX(Data!$L$2:$L$948, SMALL(IF(ISNUMBER(MATCH(Data!$C$2:$C$948,Calculator!$C$9,0)),MATCH(ROW(Data!$C$2:$C$948),ROW(Data!$C$2:$C$948)),""),ROWS($A$1:A56))),"")</f>
        <v>Module Assessment (incl Shadowing &amp; Mentoring)</v>
      </c>
      <c r="D63" s="29" t="str">
        <f t="shared" si="1"/>
        <v>QA Apprenticeships</v>
      </c>
      <c r="E63" s="7"/>
      <c r="F63" s="27" t="str" cm="1">
        <f t="array" ref="F63">IFERROR(INDEX(Data!$P$2:$P$994, SMALL(IF(ISNUMBER(MATCH(Data!$C$2:$C$994,Calculator!$C$9,0)),MATCH(ROW(Data!$C$2:$C$994),ROW(Data!$C$2:$C$994)),""),ROWS($A$1:A56))),"")</f>
        <v>Y</v>
      </c>
      <c r="G63" s="27" cm="1">
        <f t="array" ref="G63">IFERROR(INDEX(Data!$Q$2:$Q$948, SMALL(IF(ISNUMBER(MATCH(Data!$C$2:$C$948,Calculator!$C$9,0)),MATCH(ROW(Data!$C$2:$C$948),ROW(Data!$C$2:$C$948)),""),ROWS($A$1:B56))),"")</f>
        <v>30</v>
      </c>
      <c r="H63" s="28">
        <f t="shared" si="2"/>
        <v>30</v>
      </c>
    </row>
    <row r="64" spans="2:8" outlineLevel="1" x14ac:dyDescent="0.25">
      <c r="B64" s="29" t="str" cm="1">
        <f t="array" ref="B64">IFERROR(INDEX(Data!$W$2:$W$948, SMALL(IF(ISNUMBER(MATCH(Data!$C$2:$C$948,Calculator!$C$9,0)),MATCH(ROW(Data!$C$2:$C$948),ROW(Data!$C$2:$C$948)),""),ROWS($A$1:A57))),"")</f>
        <v>Contemporary Issues in Digital Technology</v>
      </c>
      <c r="C64" s="29" t="str" cm="1">
        <f t="array" ref="C64">IFERROR(INDEX(Data!$L$2:$L$948, SMALL(IF(ISNUMBER(MATCH(Data!$C$2:$C$948,Calculator!$C$9,0)),MATCH(ROW(Data!$C$2:$C$948),ROW(Data!$C$2:$C$948)),""),ROWS($A$1:A57))),"")</f>
        <v>Online Tutor Guided Resources</v>
      </c>
      <c r="D64" s="29" t="str">
        <f t="shared" si="1"/>
        <v>QA Apprenticeships</v>
      </c>
      <c r="E64" s="7"/>
      <c r="F64" s="27" t="str" cm="1">
        <f t="array" ref="F64">IFERROR(INDEX(Data!$P$2:$P$994, SMALL(IF(ISNUMBER(MATCH(Data!$C$2:$C$994,Calculator!$C$9,0)),MATCH(ROW(Data!$C$2:$C$994),ROW(Data!$C$2:$C$994)),""),ROWS($A$1:A57))),"")</f>
        <v>Y</v>
      </c>
      <c r="G64" s="27" cm="1">
        <f t="array" ref="G64">IFERROR(INDEX(Data!$Q$2:$Q$948, SMALL(IF(ISNUMBER(MATCH(Data!$C$2:$C$948,Calculator!$C$9,0)),MATCH(ROW(Data!$C$2:$C$948),ROW(Data!$C$2:$C$948)),""),ROWS($A$1:B57))),"")</f>
        <v>40</v>
      </c>
      <c r="H64" s="28">
        <f t="shared" si="2"/>
        <v>40</v>
      </c>
    </row>
    <row r="65" spans="2:8" outlineLevel="1" x14ac:dyDescent="0.25">
      <c r="B65" s="29" t="str" cm="1">
        <f t="array" ref="B65">IFERROR(INDEX(Data!$W$2:$W$948, SMALL(IF(ISNUMBER(MATCH(Data!$C$2:$C$948,Calculator!$C$9,0)),MATCH(ROW(Data!$C$2:$C$948),ROW(Data!$C$2:$C$948)),""),ROWS($A$1:A58))),"")</f>
        <v>Contemporary Issues in Digital Technology</v>
      </c>
      <c r="C65" s="29" t="str" cm="1">
        <f t="array" ref="C65">IFERROR(INDEX(Data!$L$2:$L$948, SMALL(IF(ISNUMBER(MATCH(Data!$C$2:$C$948,Calculator!$C$9,0)),MATCH(ROW(Data!$C$2:$C$948),ROW(Data!$C$2:$C$948)),""),ROWS($A$1:A58))),"")</f>
        <v>Workshop (x 2 days)</v>
      </c>
      <c r="D65" s="29" t="str">
        <f t="shared" si="1"/>
        <v>QA Apprenticeships</v>
      </c>
      <c r="E65" s="7"/>
      <c r="F65" s="27" t="str" cm="1">
        <f t="array" ref="F65">IFERROR(INDEX(Data!$P$2:$P$994, SMALL(IF(ISNUMBER(MATCH(Data!$C$2:$C$994,Calculator!$C$9,0)),MATCH(ROW(Data!$C$2:$C$994),ROW(Data!$C$2:$C$994)),""),ROWS($A$1:A58))),"")</f>
        <v>Y</v>
      </c>
      <c r="G65" s="27" cm="1">
        <f t="array" ref="G65">IFERROR(INDEX(Data!$Q$2:$Q$948, SMALL(IF(ISNUMBER(MATCH(Data!$C$2:$C$948,Calculator!$C$9,0)),MATCH(ROW(Data!$C$2:$C$948),ROW(Data!$C$2:$C$948)),""),ROWS($A$1:B58))),"")</f>
        <v>12</v>
      </c>
      <c r="H65" s="28">
        <f t="shared" si="2"/>
        <v>12</v>
      </c>
    </row>
    <row r="66" spans="2:8" outlineLevel="1" x14ac:dyDescent="0.25">
      <c r="B66" s="29" t="str" cm="1">
        <f t="array" ref="B66">IFERROR(INDEX(Data!$W$2:$W$948, SMALL(IF(ISNUMBER(MATCH(Data!$C$2:$C$948,Calculator!$C$9,0)),MATCH(ROW(Data!$C$2:$C$948),ROW(Data!$C$2:$C$948)),""),ROWS($A$1:A59))),"")</f>
        <v>Contemporary Issues in Digital Technology</v>
      </c>
      <c r="C66" s="29" t="str" cm="1">
        <f t="array" ref="C66">IFERROR(INDEX(Data!$L$2:$L$948, SMALL(IF(ISNUMBER(MATCH(Data!$C$2:$C$948,Calculator!$C$9,0)),MATCH(ROW(Data!$C$2:$C$948),ROW(Data!$C$2:$C$948)),""),ROWS($A$1:A59))),"")</f>
        <v>Independent Study / Work-based Learning</v>
      </c>
      <c r="D66" s="29" t="str">
        <f t="shared" si="1"/>
        <v>QA Apprenticeships</v>
      </c>
      <c r="E66" s="7"/>
      <c r="F66" s="27" t="str" cm="1">
        <f t="array" ref="F66">IFERROR(INDEX(Data!$P$2:$P$994, SMALL(IF(ISNUMBER(MATCH(Data!$C$2:$C$994,Calculator!$C$9,0)),MATCH(ROW(Data!$C$2:$C$994),ROW(Data!$C$2:$C$994)),""),ROWS($A$1:A59))),"")</f>
        <v>N</v>
      </c>
      <c r="G66" s="27" cm="1">
        <f t="array" ref="G66">IFERROR(INDEX(Data!$Q$2:$Q$948, SMALL(IF(ISNUMBER(MATCH(Data!$C$2:$C$948,Calculator!$C$9,0)),MATCH(ROW(Data!$C$2:$C$948),ROW(Data!$C$2:$C$948)),""),ROWS($A$1:B59))),"")</f>
        <v>118</v>
      </c>
      <c r="H66" s="28">
        <f t="shared" si="2"/>
        <v>0</v>
      </c>
    </row>
    <row r="67" spans="2:8" outlineLevel="1" x14ac:dyDescent="0.25">
      <c r="B67" s="29" t="str" cm="1">
        <f t="array" ref="B67">IFERROR(INDEX(Data!$W$2:$W$948, SMALL(IF(ISNUMBER(MATCH(Data!$C$2:$C$948,Calculator!$C$9,0)),MATCH(ROW(Data!$C$2:$C$948),ROW(Data!$C$2:$C$948)),""),ROWS($A$1:A60))),"")</f>
        <v>Contemporary Issues in Digital Technology</v>
      </c>
      <c r="C67" s="29" t="str" cm="1">
        <f t="array" ref="C67">IFERROR(INDEX(Data!$L$2:$L$948, SMALL(IF(ISNUMBER(MATCH(Data!$C$2:$C$948,Calculator!$C$9,0)),MATCH(ROW(Data!$C$2:$C$948),ROW(Data!$C$2:$C$948)),""),ROWS($A$1:A60))),"")</f>
        <v>Module Assessment (incl Shadowing &amp; Mentoring)</v>
      </c>
      <c r="D67" s="29" t="str">
        <f t="shared" si="1"/>
        <v>QA Apprenticeships</v>
      </c>
      <c r="E67" s="7"/>
      <c r="F67" s="27" t="str" cm="1">
        <f t="array" ref="F67">IFERROR(INDEX(Data!$P$2:$P$994, SMALL(IF(ISNUMBER(MATCH(Data!$C$2:$C$994,Calculator!$C$9,0)),MATCH(ROW(Data!$C$2:$C$994),ROW(Data!$C$2:$C$994)),""),ROWS($A$1:A60))),"")</f>
        <v>Y</v>
      </c>
      <c r="G67" s="27" cm="1">
        <f t="array" ref="G67">IFERROR(INDEX(Data!$Q$2:$Q$948, SMALL(IF(ISNUMBER(MATCH(Data!$C$2:$C$948,Calculator!$C$9,0)),MATCH(ROW(Data!$C$2:$C$948),ROW(Data!$C$2:$C$948)),""),ROWS($A$1:B60))),"")</f>
        <v>30</v>
      </c>
      <c r="H67" s="28">
        <f t="shared" si="2"/>
        <v>30</v>
      </c>
    </row>
    <row r="68" spans="2:8" outlineLevel="1" x14ac:dyDescent="0.25">
      <c r="B68" s="29" t="str" cm="1">
        <f t="array" ref="B68">IFERROR(INDEX(Data!$W$2:$W$948, SMALL(IF(ISNUMBER(MATCH(Data!$C$2:$C$948,Calculator!$C$9,0)),MATCH(ROW(Data!$C$2:$C$948),ROW(Data!$C$2:$C$948)),""),ROWS($A$1:A61))),"")</f>
        <v>Software Engineering &amp; DevOps</v>
      </c>
      <c r="C68" s="29" t="str" cm="1">
        <f t="array" ref="C68">IFERROR(INDEX(Data!$L$2:$L$948, SMALL(IF(ISNUMBER(MATCH(Data!$C$2:$C$948,Calculator!$C$9,0)),MATCH(ROW(Data!$C$2:$C$948),ROW(Data!$C$2:$C$948)),""),ROWS($A$1:A61))),"")</f>
        <v>Online Tutor Guided Resources</v>
      </c>
      <c r="D68" s="29" t="str">
        <f t="shared" si="1"/>
        <v>QA Apprenticeships</v>
      </c>
      <c r="E68" s="7"/>
      <c r="F68" s="27" t="str" cm="1">
        <f t="array" ref="F68">IFERROR(INDEX(Data!$P$2:$P$994, SMALL(IF(ISNUMBER(MATCH(Data!$C$2:$C$994,Calculator!$C$9,0)),MATCH(ROW(Data!$C$2:$C$994),ROW(Data!$C$2:$C$994)),""),ROWS($A$1:A61))),"")</f>
        <v>Y</v>
      </c>
      <c r="G68" s="27" cm="1">
        <f t="array" ref="G68">IFERROR(INDEX(Data!$Q$2:$Q$948, SMALL(IF(ISNUMBER(MATCH(Data!$C$2:$C$948,Calculator!$C$9,0)),MATCH(ROW(Data!$C$2:$C$948),ROW(Data!$C$2:$C$948)),""),ROWS($A$1:B61))),"")</f>
        <v>40</v>
      </c>
      <c r="H68" s="28">
        <f t="shared" si="2"/>
        <v>40</v>
      </c>
    </row>
    <row r="69" spans="2:8" outlineLevel="1" x14ac:dyDescent="0.25">
      <c r="B69" s="29" t="str" cm="1">
        <f t="array" ref="B69">IFERROR(INDEX(Data!$W$2:$W$948, SMALL(IF(ISNUMBER(MATCH(Data!$C$2:$C$948,Calculator!$C$9,0)),MATCH(ROW(Data!$C$2:$C$948),ROW(Data!$C$2:$C$948)),""),ROWS($A$1:A62))),"")</f>
        <v>Software Engineering &amp; DevOps</v>
      </c>
      <c r="C69" s="29" t="str" cm="1">
        <f t="array" ref="C69">IFERROR(INDEX(Data!$L$2:$L$948, SMALL(IF(ISNUMBER(MATCH(Data!$C$2:$C$948,Calculator!$C$9,0)),MATCH(ROW(Data!$C$2:$C$948),ROW(Data!$C$2:$C$948)),""),ROWS($A$1:A62))),"")</f>
        <v>Workshop (x 2 days)</v>
      </c>
      <c r="D69" s="29" t="str">
        <f t="shared" si="1"/>
        <v>QA Apprenticeships</v>
      </c>
      <c r="E69" s="7"/>
      <c r="F69" s="27" t="str" cm="1">
        <f t="array" ref="F69">IFERROR(INDEX(Data!$P$2:$P$994, SMALL(IF(ISNUMBER(MATCH(Data!$C$2:$C$994,Calculator!$C$9,0)),MATCH(ROW(Data!$C$2:$C$994),ROW(Data!$C$2:$C$994)),""),ROWS($A$1:A62))),"")</f>
        <v>Y</v>
      </c>
      <c r="G69" s="27" cm="1">
        <f t="array" ref="G69">IFERROR(INDEX(Data!$Q$2:$Q$948, SMALL(IF(ISNUMBER(MATCH(Data!$C$2:$C$948,Calculator!$C$9,0)),MATCH(ROW(Data!$C$2:$C$948),ROW(Data!$C$2:$C$948)),""),ROWS($A$1:B62))),"")</f>
        <v>12</v>
      </c>
      <c r="H69" s="28">
        <f t="shared" si="2"/>
        <v>12</v>
      </c>
    </row>
    <row r="70" spans="2:8" outlineLevel="1" x14ac:dyDescent="0.25">
      <c r="B70" s="29" t="str" cm="1">
        <f t="array" ref="B70">IFERROR(INDEX(Data!$W$2:$W$948, SMALL(IF(ISNUMBER(MATCH(Data!$C$2:$C$948,Calculator!$C$9,0)),MATCH(ROW(Data!$C$2:$C$948),ROW(Data!$C$2:$C$948)),""),ROWS($A$1:A63))),"")</f>
        <v>Software Engineering &amp; DevOps</v>
      </c>
      <c r="C70" s="29" t="str" cm="1">
        <f t="array" ref="C70">IFERROR(INDEX(Data!$L$2:$L$948, SMALL(IF(ISNUMBER(MATCH(Data!$C$2:$C$948,Calculator!$C$9,0)),MATCH(ROW(Data!$C$2:$C$948),ROW(Data!$C$2:$C$948)),""),ROWS($A$1:A63))),"")</f>
        <v>Independent Study / Work-based Learning</v>
      </c>
      <c r="D70" s="29" t="str">
        <f t="shared" si="1"/>
        <v>QA Apprenticeships</v>
      </c>
      <c r="E70" s="7"/>
      <c r="F70" s="27" t="str" cm="1">
        <f t="array" ref="F70">IFERROR(INDEX(Data!$P$2:$P$994, SMALL(IF(ISNUMBER(MATCH(Data!$C$2:$C$994,Calculator!$C$9,0)),MATCH(ROW(Data!$C$2:$C$994),ROW(Data!$C$2:$C$994)),""),ROWS($A$1:A63))),"")</f>
        <v>N</v>
      </c>
      <c r="G70" s="27" cm="1">
        <f t="array" ref="G70">IFERROR(INDEX(Data!$Q$2:$Q$948, SMALL(IF(ISNUMBER(MATCH(Data!$C$2:$C$948,Calculator!$C$9,0)),MATCH(ROW(Data!$C$2:$C$948),ROW(Data!$C$2:$C$948)),""),ROWS($A$1:B63))),"")</f>
        <v>118</v>
      </c>
      <c r="H70" s="28">
        <f t="shared" si="2"/>
        <v>0</v>
      </c>
    </row>
    <row r="71" spans="2:8" outlineLevel="1" x14ac:dyDescent="0.25">
      <c r="B71" s="29" t="str" cm="1">
        <f t="array" ref="B71">IFERROR(INDEX(Data!$W$2:$W$948, SMALL(IF(ISNUMBER(MATCH(Data!$C$2:$C$948,Calculator!$C$9,0)),MATCH(ROW(Data!$C$2:$C$948),ROW(Data!$C$2:$C$948)),""),ROWS($A$1:A64))),"")</f>
        <v>Software Engineering &amp; DevOps</v>
      </c>
      <c r="C71" s="29" t="str" cm="1">
        <f t="array" ref="C71">IFERROR(INDEX(Data!$L$2:$L$948, SMALL(IF(ISNUMBER(MATCH(Data!$C$2:$C$948,Calculator!$C$9,0)),MATCH(ROW(Data!$C$2:$C$948),ROW(Data!$C$2:$C$948)),""),ROWS($A$1:A64))),"")</f>
        <v>Module Assessment (incl Shadowing &amp; Mentoring)</v>
      </c>
      <c r="D71" s="29" t="str">
        <f t="shared" si="1"/>
        <v>QA Apprenticeships</v>
      </c>
      <c r="E71" s="7"/>
      <c r="F71" s="27" t="str" cm="1">
        <f t="array" ref="F71">IFERROR(INDEX(Data!$P$2:$P$994, SMALL(IF(ISNUMBER(MATCH(Data!$C$2:$C$994,Calculator!$C$9,0)),MATCH(ROW(Data!$C$2:$C$994),ROW(Data!$C$2:$C$994)),""),ROWS($A$1:A64))),"")</f>
        <v>Y</v>
      </c>
      <c r="G71" s="27" cm="1">
        <f t="array" ref="G71">IFERROR(INDEX(Data!$Q$2:$Q$948, SMALL(IF(ISNUMBER(MATCH(Data!$C$2:$C$948,Calculator!$C$9,0)),MATCH(ROW(Data!$C$2:$C$948),ROW(Data!$C$2:$C$948)),""),ROWS($A$1:B64))),"")</f>
        <v>30</v>
      </c>
      <c r="H71" s="28">
        <f t="shared" si="2"/>
        <v>30</v>
      </c>
    </row>
    <row r="72" spans="2:8" outlineLevel="1" x14ac:dyDescent="0.25">
      <c r="B72" s="29" t="str" cm="1">
        <f t="array" ref="B72">IFERROR(INDEX(Data!$W$2:$W$948, SMALL(IF(ISNUMBER(MATCH(Data!$C$2:$C$948,Calculator!$C$9,0)),MATCH(ROW(Data!$C$2:$C$948),ROW(Data!$C$2:$C$948)),""),ROWS($A$1:A65))),"")</f>
        <v>Professional Practice and Portfolio Development 3</v>
      </c>
      <c r="C72" s="29" t="str" cm="1">
        <f t="array" ref="C72">IFERROR(INDEX(Data!$L$2:$L$948, SMALL(IF(ISNUMBER(MATCH(Data!$C$2:$C$948,Calculator!$C$9,0)),MATCH(ROW(Data!$C$2:$C$948),ROW(Data!$C$2:$C$948)),""),ROWS($A$1:A65))),"")</f>
        <v>Online Tutor Guided Resources</v>
      </c>
      <c r="D72" s="29" t="str">
        <f t="shared" si="1"/>
        <v>QA Apprenticeships</v>
      </c>
      <c r="E72" s="7"/>
      <c r="F72" s="27" t="str" cm="1">
        <f t="array" ref="F72">IFERROR(INDEX(Data!$P$2:$P$994, SMALL(IF(ISNUMBER(MATCH(Data!$C$2:$C$994,Calculator!$C$9,0)),MATCH(ROW(Data!$C$2:$C$994),ROW(Data!$C$2:$C$994)),""),ROWS($A$1:A65))),"")</f>
        <v>Y</v>
      </c>
      <c r="G72" s="27" cm="1">
        <f t="array" ref="G72">IFERROR(INDEX(Data!$Q$2:$Q$948, SMALL(IF(ISNUMBER(MATCH(Data!$C$2:$C$948,Calculator!$C$9,0)),MATCH(ROW(Data!$C$2:$C$948),ROW(Data!$C$2:$C$948)),""),ROWS($A$1:B65))),"")</f>
        <v>40</v>
      </c>
      <c r="H72" s="28">
        <f t="shared" ref="H72:H103" si="3">IFERROR(IF(AND(F72&lt;&gt;"N",E72&lt;&gt;"Yes"),G72,0),0)</f>
        <v>40</v>
      </c>
    </row>
    <row r="73" spans="2:8" outlineLevel="1" x14ac:dyDescent="0.25">
      <c r="B73" s="29" t="str" cm="1">
        <f t="array" ref="B73">IFERROR(INDEX(Data!$W$2:$W$948, SMALL(IF(ISNUMBER(MATCH(Data!$C$2:$C$948,Calculator!$C$9,0)),MATCH(ROW(Data!$C$2:$C$948),ROW(Data!$C$2:$C$948)),""),ROWS($A$1:A66))),"")</f>
        <v>Professional Practice and Portfolio Development 3</v>
      </c>
      <c r="C73" s="29" t="str" cm="1">
        <f t="array" ref="C73">IFERROR(INDEX(Data!$L$2:$L$948, SMALL(IF(ISNUMBER(MATCH(Data!$C$2:$C$948,Calculator!$C$9,0)),MATCH(ROW(Data!$C$2:$C$948),ROW(Data!$C$2:$C$948)),""),ROWS($A$1:A66))),"")</f>
        <v>Workshop (x 2 days)</v>
      </c>
      <c r="D73" s="29" t="str">
        <f t="shared" ref="D73:D104" si="4">IF(NOT(C73=""),"QA Apprenticeships","")</f>
        <v>QA Apprenticeships</v>
      </c>
      <c r="E73" s="7"/>
      <c r="F73" s="27" t="str" cm="1">
        <f t="array" ref="F73">IFERROR(INDEX(Data!$P$2:$P$994, SMALL(IF(ISNUMBER(MATCH(Data!$C$2:$C$994,Calculator!$C$9,0)),MATCH(ROW(Data!$C$2:$C$994),ROW(Data!$C$2:$C$994)),""),ROWS($A$1:A66))),"")</f>
        <v>Y</v>
      </c>
      <c r="G73" s="27" cm="1">
        <f t="array" ref="G73">IFERROR(INDEX(Data!$Q$2:$Q$948, SMALL(IF(ISNUMBER(MATCH(Data!$C$2:$C$948,Calculator!$C$9,0)),MATCH(ROW(Data!$C$2:$C$948),ROW(Data!$C$2:$C$948)),""),ROWS($A$1:B66))),"")</f>
        <v>12</v>
      </c>
      <c r="H73" s="28">
        <f t="shared" si="3"/>
        <v>12</v>
      </c>
    </row>
    <row r="74" spans="2:8" outlineLevel="1" x14ac:dyDescent="0.25">
      <c r="B74" s="29" t="str" cm="1">
        <f t="array" ref="B74">IFERROR(INDEX(Data!$W$2:$W$948, SMALL(IF(ISNUMBER(MATCH(Data!$C$2:$C$948,Calculator!$C$9,0)),MATCH(ROW(Data!$C$2:$C$948),ROW(Data!$C$2:$C$948)),""),ROWS($A$1:A67))),"")</f>
        <v>Professional Practice and Portfolio Development 3</v>
      </c>
      <c r="C74" s="29" t="str" cm="1">
        <f t="array" ref="C74">IFERROR(INDEX(Data!$L$2:$L$948, SMALL(IF(ISNUMBER(MATCH(Data!$C$2:$C$948,Calculator!$C$9,0)),MATCH(ROW(Data!$C$2:$C$948),ROW(Data!$C$2:$C$948)),""),ROWS($A$1:A67))),"")</f>
        <v>Independent Study / Work-based Learning</v>
      </c>
      <c r="D74" s="29" t="str">
        <f t="shared" si="4"/>
        <v>QA Apprenticeships</v>
      </c>
      <c r="E74" s="7"/>
      <c r="F74" s="27" t="str" cm="1">
        <f t="array" ref="F74">IFERROR(INDEX(Data!$P$2:$P$994, SMALL(IF(ISNUMBER(MATCH(Data!$C$2:$C$994,Calculator!$C$9,0)),MATCH(ROW(Data!$C$2:$C$994),ROW(Data!$C$2:$C$994)),""),ROWS($A$1:A67))),"")</f>
        <v>N</v>
      </c>
      <c r="G74" s="27" cm="1">
        <f t="array" ref="G74">IFERROR(INDEX(Data!$Q$2:$Q$948, SMALL(IF(ISNUMBER(MATCH(Data!$C$2:$C$948,Calculator!$C$9,0)),MATCH(ROW(Data!$C$2:$C$948),ROW(Data!$C$2:$C$948)),""),ROWS($A$1:B67))),"")</f>
        <v>118</v>
      </c>
      <c r="H74" s="28">
        <f t="shared" si="3"/>
        <v>0</v>
      </c>
    </row>
    <row r="75" spans="2:8" outlineLevel="1" x14ac:dyDescent="0.25">
      <c r="B75" s="29" t="str" cm="1">
        <f t="array" ref="B75">IFERROR(INDEX(Data!$W$2:$W$948, SMALL(IF(ISNUMBER(MATCH(Data!$C$2:$C$948,Calculator!$C$9,0)),MATCH(ROW(Data!$C$2:$C$948),ROW(Data!$C$2:$C$948)),""),ROWS($A$1:A68))),"")</f>
        <v>Professional Practice and Portfolio Development 3</v>
      </c>
      <c r="C75" s="29" t="str" cm="1">
        <f t="array" ref="C75">IFERROR(INDEX(Data!$L$2:$L$948, SMALL(IF(ISNUMBER(MATCH(Data!$C$2:$C$948,Calculator!$C$9,0)),MATCH(ROW(Data!$C$2:$C$948),ROW(Data!$C$2:$C$948)),""),ROWS($A$1:A68))),"")</f>
        <v>Module Assessment (incl Shadowing &amp; Mentoring)</v>
      </c>
      <c r="D75" s="29" t="str">
        <f t="shared" si="4"/>
        <v>QA Apprenticeships</v>
      </c>
      <c r="E75" s="7"/>
      <c r="F75" s="27" t="str" cm="1">
        <f t="array" ref="F75">IFERROR(INDEX(Data!$P$2:$P$994, SMALL(IF(ISNUMBER(MATCH(Data!$C$2:$C$994,Calculator!$C$9,0)),MATCH(ROW(Data!$C$2:$C$994),ROW(Data!$C$2:$C$994)),""),ROWS($A$1:A68))),"")</f>
        <v>Y</v>
      </c>
      <c r="G75" s="27" cm="1">
        <f t="array" ref="G75">IFERROR(INDEX(Data!$Q$2:$Q$948, SMALL(IF(ISNUMBER(MATCH(Data!$C$2:$C$948,Calculator!$C$9,0)),MATCH(ROW(Data!$C$2:$C$948),ROW(Data!$C$2:$C$948)),""),ROWS($A$1:B68))),"")</f>
        <v>30</v>
      </c>
      <c r="H75" s="28">
        <f t="shared" si="3"/>
        <v>30</v>
      </c>
    </row>
    <row r="76" spans="2:8" outlineLevel="1" x14ac:dyDescent="0.25">
      <c r="B76" s="29" t="str" cm="1">
        <f t="array" ref="B76">IFERROR(INDEX(Data!$W$2:$W$948, SMALL(IF(ISNUMBER(MATCH(Data!$C$2:$C$948,Calculator!$C$9,0)),MATCH(ROW(Data!$C$2:$C$948),ROW(Data!$C$2:$C$948)),""),ROWS($A$1:A69))),"")</f>
        <v>Major Project</v>
      </c>
      <c r="C76" s="29" t="str" cm="1">
        <f t="array" ref="C76">IFERROR(INDEX(Data!$L$2:$L$948, SMALL(IF(ISNUMBER(MATCH(Data!$C$2:$C$948,Calculator!$C$9,0)),MATCH(ROW(Data!$C$2:$C$948),ROW(Data!$C$2:$C$948)),""),ROWS($A$1:A69))),"")</f>
        <v>Online Tutor Guided Resources</v>
      </c>
      <c r="D76" s="29" t="str">
        <f t="shared" si="4"/>
        <v>QA Apprenticeships</v>
      </c>
      <c r="E76" s="7"/>
      <c r="F76" s="27" t="str" cm="1">
        <f t="array" ref="F76">IFERROR(INDEX(Data!$P$2:$P$994, SMALL(IF(ISNUMBER(MATCH(Data!$C$2:$C$994,Calculator!$C$9,0)),MATCH(ROW(Data!$C$2:$C$994),ROW(Data!$C$2:$C$994)),""),ROWS($A$1:A69))),"")</f>
        <v>Y</v>
      </c>
      <c r="G76" s="27" cm="1">
        <f t="array" ref="G76">IFERROR(INDEX(Data!$Q$2:$Q$948, SMALL(IF(ISNUMBER(MATCH(Data!$C$2:$C$948,Calculator!$C$9,0)),MATCH(ROW(Data!$C$2:$C$948),ROW(Data!$C$2:$C$948)),""),ROWS($A$1:B69))),"")</f>
        <v>40</v>
      </c>
      <c r="H76" s="28">
        <f t="shared" si="3"/>
        <v>40</v>
      </c>
    </row>
    <row r="77" spans="2:8" outlineLevel="1" x14ac:dyDescent="0.25">
      <c r="B77" s="29" t="str" cm="1">
        <f t="array" ref="B77">IFERROR(INDEX(Data!$W$2:$W$948, SMALL(IF(ISNUMBER(MATCH(Data!$C$2:$C$948,Calculator!$C$9,0)),MATCH(ROW(Data!$C$2:$C$948),ROW(Data!$C$2:$C$948)),""),ROWS($A$1:A70))),"")</f>
        <v>Major Project</v>
      </c>
      <c r="C77" s="29" t="str" cm="1">
        <f t="array" ref="C77">IFERROR(INDEX(Data!$L$2:$L$948, SMALL(IF(ISNUMBER(MATCH(Data!$C$2:$C$948,Calculator!$C$9,0)),MATCH(ROW(Data!$C$2:$C$948),ROW(Data!$C$2:$C$948)),""),ROWS($A$1:A70))),"")</f>
        <v>Workshop (x 2 days)</v>
      </c>
      <c r="D77" s="29" t="str">
        <f t="shared" si="4"/>
        <v>QA Apprenticeships</v>
      </c>
      <c r="E77" s="7"/>
      <c r="F77" s="27" t="str" cm="1">
        <f t="array" ref="F77">IFERROR(INDEX(Data!$P$2:$P$994, SMALL(IF(ISNUMBER(MATCH(Data!$C$2:$C$994,Calculator!$C$9,0)),MATCH(ROW(Data!$C$2:$C$994),ROW(Data!$C$2:$C$994)),""),ROWS($A$1:A70))),"")</f>
        <v>Y</v>
      </c>
      <c r="G77" s="27" cm="1">
        <f t="array" ref="G77">IFERROR(INDEX(Data!$Q$2:$Q$948, SMALL(IF(ISNUMBER(MATCH(Data!$C$2:$C$948,Calculator!$C$9,0)),MATCH(ROW(Data!$C$2:$C$948),ROW(Data!$C$2:$C$948)),""),ROWS($A$1:B70))),"")</f>
        <v>12</v>
      </c>
      <c r="H77" s="28">
        <f t="shared" si="3"/>
        <v>12</v>
      </c>
    </row>
    <row r="78" spans="2:8" outlineLevel="1" x14ac:dyDescent="0.25">
      <c r="B78" s="29" t="str" cm="1">
        <f t="array" ref="B78">IFERROR(INDEX(Data!$W$2:$W$948, SMALL(IF(ISNUMBER(MATCH(Data!$C$2:$C$948,Calculator!$C$9,0)),MATCH(ROW(Data!$C$2:$C$948),ROW(Data!$C$2:$C$948)),""),ROWS($A$1:A71))),"")</f>
        <v>Major Project</v>
      </c>
      <c r="C78" s="29" t="str" cm="1">
        <f t="array" ref="C78">IFERROR(INDEX(Data!$L$2:$L$948, SMALL(IF(ISNUMBER(MATCH(Data!$C$2:$C$948,Calculator!$C$9,0)),MATCH(ROW(Data!$C$2:$C$948),ROW(Data!$C$2:$C$948)),""),ROWS($A$1:A71))),"")</f>
        <v>Independent Study / Work-based Learning</v>
      </c>
      <c r="D78" s="29" t="str">
        <f t="shared" si="4"/>
        <v>QA Apprenticeships</v>
      </c>
      <c r="E78" s="7"/>
      <c r="F78" s="27" t="str" cm="1">
        <f t="array" ref="F78">IFERROR(INDEX(Data!$P$2:$P$994, SMALL(IF(ISNUMBER(MATCH(Data!$C$2:$C$994,Calculator!$C$9,0)),MATCH(ROW(Data!$C$2:$C$994),ROW(Data!$C$2:$C$994)),""),ROWS($A$1:A71))),"")</f>
        <v>N</v>
      </c>
      <c r="G78" s="27" cm="1">
        <f t="array" ref="G78">IFERROR(INDEX(Data!$Q$2:$Q$948, SMALL(IF(ISNUMBER(MATCH(Data!$C$2:$C$948,Calculator!$C$9,0)),MATCH(ROW(Data!$C$2:$C$948),ROW(Data!$C$2:$C$948)),""),ROWS($A$1:B71))),"")</f>
        <v>218</v>
      </c>
      <c r="H78" s="28">
        <f t="shared" si="3"/>
        <v>0</v>
      </c>
    </row>
    <row r="79" spans="2:8" outlineLevel="1" x14ac:dyDescent="0.25">
      <c r="B79" s="29" t="str" cm="1">
        <f t="array" ref="B79">IFERROR(INDEX(Data!$W$2:$W$948, SMALL(IF(ISNUMBER(MATCH(Data!$C$2:$C$948,Calculator!$C$9,0)),MATCH(ROW(Data!$C$2:$C$948),ROW(Data!$C$2:$C$948)),""),ROWS($A$1:A72))),"")</f>
        <v>Major Project</v>
      </c>
      <c r="C79" s="29" t="str" cm="1">
        <f t="array" ref="C79">IFERROR(INDEX(Data!$L$2:$L$948, SMALL(IF(ISNUMBER(MATCH(Data!$C$2:$C$948,Calculator!$C$9,0)),MATCH(ROW(Data!$C$2:$C$948),ROW(Data!$C$2:$C$948)),""),ROWS($A$1:A72))),"")</f>
        <v>Module Assessment (incl Shadowing &amp; Mentoring)</v>
      </c>
      <c r="D79" s="29" t="str">
        <f t="shared" si="4"/>
        <v>QA Apprenticeships</v>
      </c>
      <c r="E79" s="7"/>
      <c r="F79" s="27" t="str" cm="1">
        <f t="array" ref="F79">IFERROR(INDEX(Data!$P$2:$P$994, SMALL(IF(ISNUMBER(MATCH(Data!$C$2:$C$994,Calculator!$C$9,0)),MATCH(ROW(Data!$C$2:$C$994),ROW(Data!$C$2:$C$994)),""),ROWS($A$1:A72))),"")</f>
        <v>Y</v>
      </c>
      <c r="G79" s="27" cm="1">
        <f t="array" ref="G79">IFERROR(INDEX(Data!$Q$2:$Q$948, SMALL(IF(ISNUMBER(MATCH(Data!$C$2:$C$948,Calculator!$C$9,0)),MATCH(ROW(Data!$C$2:$C$948),ROW(Data!$C$2:$C$948)),""),ROWS($A$1:B72))),"")</f>
        <v>30</v>
      </c>
      <c r="H79" s="28">
        <f t="shared" si="3"/>
        <v>30</v>
      </c>
    </row>
    <row r="80" spans="2:8" outlineLevel="1" x14ac:dyDescent="0.25">
      <c r="B80" s="29" t="str" cm="1">
        <f t="array" ref="B80">IFERROR(INDEX(Data!$W$2:$W$948, SMALL(IF(ISNUMBER(MATCH(Data!$C$2:$C$948,Calculator!$C$9,0)),MATCH(ROW(Data!$C$2:$C$948),ROW(Data!$C$2:$C$948)),""),ROWS($A$1:A73))),"")</f>
        <v/>
      </c>
      <c r="C80" s="29" t="str" cm="1">
        <f t="array" ref="C80">IFERROR(INDEX(Data!$L$2:$L$948, SMALL(IF(ISNUMBER(MATCH(Data!$C$2:$C$948,Calculator!$C$9,0)),MATCH(ROW(Data!$C$2:$C$948),ROW(Data!$C$2:$C$948)),""),ROWS($A$1:A73))),"")</f>
        <v/>
      </c>
      <c r="D80" s="29" t="str">
        <f t="shared" si="4"/>
        <v/>
      </c>
      <c r="E80" s="7"/>
      <c r="F80" s="27" t="str" cm="1">
        <f t="array" ref="F80">IFERROR(INDEX(Data!$P$2:$P$994, SMALL(IF(ISNUMBER(MATCH(Data!$C$2:$C$994,Calculator!$C$9,0)),MATCH(ROW(Data!$C$2:$C$994),ROW(Data!$C$2:$C$994)),""),ROWS($A$1:A73))),"")</f>
        <v/>
      </c>
      <c r="G80" s="27" t="str" cm="1">
        <f t="array" ref="G80">IFERROR(INDEX(Data!$Q$2:$Q$948, SMALL(IF(ISNUMBER(MATCH(Data!$C$2:$C$948,Calculator!$C$9,0)),MATCH(ROW(Data!$C$2:$C$948),ROW(Data!$C$2:$C$948)),""),ROWS($A$1:B73))),"")</f>
        <v/>
      </c>
      <c r="H80" s="28" t="str">
        <f t="shared" si="3"/>
        <v/>
      </c>
    </row>
    <row r="81" spans="2:8" outlineLevel="1" x14ac:dyDescent="0.25">
      <c r="B81" s="29" t="str" cm="1">
        <f t="array" ref="B81">IFERROR(INDEX(Data!$W$2:$W$948, SMALL(IF(ISNUMBER(MATCH(Data!$C$2:$C$948,Calculator!$C$9,0)),MATCH(ROW(Data!$C$2:$C$948),ROW(Data!$C$2:$C$948)),""),ROWS($A$1:A74))),"")</f>
        <v/>
      </c>
      <c r="C81" s="29" t="str" cm="1">
        <f t="array" ref="C81">IFERROR(INDEX(Data!$L$2:$L$948, SMALL(IF(ISNUMBER(MATCH(Data!$C$2:$C$948,Calculator!$C$9,0)),MATCH(ROW(Data!$C$2:$C$948),ROW(Data!$C$2:$C$948)),""),ROWS($A$1:A74))),"")</f>
        <v/>
      </c>
      <c r="D81" s="29" t="str">
        <f t="shared" si="4"/>
        <v/>
      </c>
      <c r="E81" s="7"/>
      <c r="F81" s="27" t="str" cm="1">
        <f t="array" ref="F81">IFERROR(INDEX(Data!$P$2:$P$994, SMALL(IF(ISNUMBER(MATCH(Data!$C$2:$C$994,Calculator!$C$9,0)),MATCH(ROW(Data!$C$2:$C$994),ROW(Data!$C$2:$C$994)),""),ROWS($A$1:A74))),"")</f>
        <v/>
      </c>
      <c r="G81" s="27" t="str" cm="1">
        <f t="array" ref="G81">IFERROR(INDEX(Data!$Q$2:$Q$948, SMALL(IF(ISNUMBER(MATCH(Data!$C$2:$C$948,Calculator!$C$9,0)),MATCH(ROW(Data!$C$2:$C$948),ROW(Data!$C$2:$C$948)),""),ROWS($A$1:B74))),"")</f>
        <v/>
      </c>
      <c r="H81" s="28" t="str">
        <f t="shared" si="3"/>
        <v/>
      </c>
    </row>
    <row r="82" spans="2:8" outlineLevel="1" x14ac:dyDescent="0.25">
      <c r="B82" s="29" t="str" cm="1">
        <f t="array" ref="B82">IFERROR(INDEX(Data!$W$2:$W$948, SMALL(IF(ISNUMBER(MATCH(Data!$C$2:$C$948,Calculator!$C$9,0)),MATCH(ROW(Data!$C$2:$C$948),ROW(Data!$C$2:$C$948)),""),ROWS($A$1:A75))),"")</f>
        <v/>
      </c>
      <c r="C82" s="29" t="str" cm="1">
        <f t="array" ref="C82">IFERROR(INDEX(Data!$L$2:$L$948, SMALL(IF(ISNUMBER(MATCH(Data!$C$2:$C$948,Calculator!$C$9,0)),MATCH(ROW(Data!$C$2:$C$948),ROW(Data!$C$2:$C$948)),""),ROWS($A$1:A75))),"")</f>
        <v/>
      </c>
      <c r="D82" s="29" t="str">
        <f t="shared" si="4"/>
        <v/>
      </c>
      <c r="E82" s="7"/>
      <c r="F82" s="27" t="str" cm="1">
        <f t="array" ref="F82">IFERROR(INDEX(Data!$P$2:$P$994, SMALL(IF(ISNUMBER(MATCH(Data!$C$2:$C$994,Calculator!$C$9,0)),MATCH(ROW(Data!$C$2:$C$994),ROW(Data!$C$2:$C$994)),""),ROWS($A$1:A75))),"")</f>
        <v/>
      </c>
      <c r="G82" s="27" t="str" cm="1">
        <f t="array" ref="G82">IFERROR(INDEX(Data!$Q$2:$Q$948, SMALL(IF(ISNUMBER(MATCH(Data!$C$2:$C$948,Calculator!$C$9,0)),MATCH(ROW(Data!$C$2:$C$948),ROW(Data!$C$2:$C$948)),""),ROWS($A$1:B75))),"")</f>
        <v/>
      </c>
      <c r="H82" s="28" t="str">
        <f t="shared" si="3"/>
        <v/>
      </c>
    </row>
    <row r="83" spans="2:8" outlineLevel="1" x14ac:dyDescent="0.25">
      <c r="B83" s="29" t="str" cm="1">
        <f t="array" ref="B83">IFERROR(INDEX(Data!$W$2:$W$948, SMALL(IF(ISNUMBER(MATCH(Data!$C$2:$C$948,Calculator!$C$9,0)),MATCH(ROW(Data!$C$2:$C$948),ROW(Data!$C$2:$C$948)),""),ROWS($A$1:A76))),"")</f>
        <v/>
      </c>
      <c r="C83" s="29" t="str" cm="1">
        <f t="array" ref="C83">IFERROR(INDEX(Data!$L$2:$L$948, SMALL(IF(ISNUMBER(MATCH(Data!$C$2:$C$948,Calculator!$C$9,0)),MATCH(ROW(Data!$C$2:$C$948),ROW(Data!$C$2:$C$948)),""),ROWS($A$1:A76))),"")</f>
        <v/>
      </c>
      <c r="D83" s="29" t="str">
        <f t="shared" si="4"/>
        <v/>
      </c>
      <c r="E83" s="7"/>
      <c r="F83" s="27" t="str" cm="1">
        <f t="array" ref="F83">IFERROR(INDEX(Data!$P$2:$P$994, SMALL(IF(ISNUMBER(MATCH(Data!$C$2:$C$994,Calculator!$C$9,0)),MATCH(ROW(Data!$C$2:$C$994),ROW(Data!$C$2:$C$994)),""),ROWS($A$1:A76))),"")</f>
        <v/>
      </c>
      <c r="G83" s="27" t="str" cm="1">
        <f t="array" ref="G83">IFERROR(INDEX(Data!$Q$2:$Q$948, SMALL(IF(ISNUMBER(MATCH(Data!$C$2:$C$948,Calculator!$C$9,0)),MATCH(ROW(Data!$C$2:$C$948),ROW(Data!$C$2:$C$948)),""),ROWS($A$1:B76))),"")</f>
        <v/>
      </c>
      <c r="H83" s="28" t="str">
        <f t="shared" si="3"/>
        <v/>
      </c>
    </row>
    <row r="84" spans="2:8" outlineLevel="1" x14ac:dyDescent="0.25">
      <c r="B84" s="29" t="str" cm="1">
        <f t="array" ref="B84">IFERROR(INDEX(Data!$W$2:$W$948, SMALL(IF(ISNUMBER(MATCH(Data!$C$2:$C$948,Calculator!$C$9,0)),MATCH(ROW(Data!$C$2:$C$948),ROW(Data!$C$2:$C$948)),""),ROWS($A$1:A77))),"")</f>
        <v/>
      </c>
      <c r="C84" s="29" t="str" cm="1">
        <f t="array" ref="C84">IFERROR(INDEX(Data!$L$2:$L$948, SMALL(IF(ISNUMBER(MATCH(Data!$C$2:$C$948,Calculator!$C$9,0)),MATCH(ROW(Data!$C$2:$C$948),ROW(Data!$C$2:$C$948)),""),ROWS($A$1:A77))),"")</f>
        <v/>
      </c>
      <c r="D84" s="29" t="str">
        <f t="shared" si="4"/>
        <v/>
      </c>
      <c r="E84" s="7"/>
      <c r="F84" s="27" t="str" cm="1">
        <f t="array" ref="F84">IFERROR(INDEX(Data!$P$2:$P$994, SMALL(IF(ISNUMBER(MATCH(Data!$C$2:$C$994,Calculator!$C$9,0)),MATCH(ROW(Data!$C$2:$C$994),ROW(Data!$C$2:$C$994)),""),ROWS($A$1:A77))),"")</f>
        <v/>
      </c>
      <c r="G84" s="27" t="str" cm="1">
        <f t="array" ref="G84">IFERROR(INDEX(Data!$Q$2:$Q$948, SMALL(IF(ISNUMBER(MATCH(Data!$C$2:$C$948,Calculator!$C$9,0)),MATCH(ROW(Data!$C$2:$C$948),ROW(Data!$C$2:$C$948)),""),ROWS($A$1:B77))),"")</f>
        <v/>
      </c>
      <c r="H84" s="28" t="str">
        <f t="shared" si="3"/>
        <v/>
      </c>
    </row>
    <row r="85" spans="2:8" outlineLevel="1" x14ac:dyDescent="0.25">
      <c r="B85" s="29" t="str" cm="1">
        <f t="array" ref="B85">IFERROR(INDEX(Data!$W$2:$W$948, SMALL(IF(ISNUMBER(MATCH(Data!$C$2:$C$948,Calculator!$C$9,0)),MATCH(ROW(Data!$C$2:$C$948),ROW(Data!$C$2:$C$948)),""),ROWS($A$1:A78))),"")</f>
        <v/>
      </c>
      <c r="C85" s="29" t="str" cm="1">
        <f t="array" ref="C85">IFERROR(INDEX(Data!$L$2:$L$948, SMALL(IF(ISNUMBER(MATCH(Data!$C$2:$C$948,Calculator!$C$9,0)),MATCH(ROW(Data!$C$2:$C$948),ROW(Data!$C$2:$C$948)),""),ROWS($A$1:A78))),"")</f>
        <v/>
      </c>
      <c r="D85" s="29" t="str">
        <f t="shared" si="4"/>
        <v/>
      </c>
      <c r="E85" s="7"/>
      <c r="F85" s="27" t="str" cm="1">
        <f t="array" ref="F85">IFERROR(INDEX(Data!$P$2:$P$994, SMALL(IF(ISNUMBER(MATCH(Data!$C$2:$C$994,Calculator!$C$9,0)),MATCH(ROW(Data!$C$2:$C$994),ROW(Data!$C$2:$C$994)),""),ROWS($A$1:A78))),"")</f>
        <v/>
      </c>
      <c r="G85" s="27" t="str" cm="1">
        <f t="array" ref="G85">IFERROR(INDEX(Data!$Q$2:$Q$948, SMALL(IF(ISNUMBER(MATCH(Data!$C$2:$C$948,Calculator!$C$9,0)),MATCH(ROW(Data!$C$2:$C$948),ROW(Data!$C$2:$C$948)),""),ROWS($A$1:B78))),"")</f>
        <v/>
      </c>
      <c r="H85" s="28" t="str">
        <f t="shared" si="3"/>
        <v/>
      </c>
    </row>
    <row r="86" spans="2:8" outlineLevel="1" x14ac:dyDescent="0.25">
      <c r="B86" s="29" t="str" cm="1">
        <f t="array" ref="B86">IFERROR(INDEX(Data!$W$2:$W$948, SMALL(IF(ISNUMBER(MATCH(Data!$C$2:$C$948,Calculator!$C$9,0)),MATCH(ROW(Data!$C$2:$C$948),ROW(Data!$C$2:$C$948)),""),ROWS($A$1:A79))),"")</f>
        <v/>
      </c>
      <c r="C86" s="29" t="str" cm="1">
        <f t="array" ref="C86">IFERROR(INDEX(Data!$L$2:$L$948, SMALL(IF(ISNUMBER(MATCH(Data!$C$2:$C$948,Calculator!$C$9,0)),MATCH(ROW(Data!$C$2:$C$948),ROW(Data!$C$2:$C$948)),""),ROWS($A$1:A79))),"")</f>
        <v/>
      </c>
      <c r="D86" s="29" t="str">
        <f t="shared" si="4"/>
        <v/>
      </c>
      <c r="E86" s="7"/>
      <c r="F86" s="27" t="str" cm="1">
        <f t="array" ref="F86">IFERROR(INDEX(Data!$P$2:$P$994, SMALL(IF(ISNUMBER(MATCH(Data!$C$2:$C$994,Calculator!$C$9,0)),MATCH(ROW(Data!$C$2:$C$994),ROW(Data!$C$2:$C$994)),""),ROWS($A$1:A79))),"")</f>
        <v/>
      </c>
      <c r="G86" s="27" t="str" cm="1">
        <f t="array" ref="G86">IFERROR(INDEX(Data!$Q$2:$Q$948, SMALL(IF(ISNUMBER(MATCH(Data!$C$2:$C$948,Calculator!$C$9,0)),MATCH(ROW(Data!$C$2:$C$948),ROW(Data!$C$2:$C$948)),""),ROWS($A$1:B79))),"")</f>
        <v/>
      </c>
      <c r="H86" s="28" t="str">
        <f t="shared" si="3"/>
        <v/>
      </c>
    </row>
    <row r="87" spans="2:8" outlineLevel="1" x14ac:dyDescent="0.25">
      <c r="B87" s="29" t="str" cm="1">
        <f t="array" ref="B87">IFERROR(INDEX(Data!$W$2:$W$948, SMALL(IF(ISNUMBER(MATCH(Data!$C$2:$C$948,Calculator!$C$9,0)),MATCH(ROW(Data!$C$2:$C$948),ROW(Data!$C$2:$C$948)),""),ROWS($A$1:A80))),"")</f>
        <v/>
      </c>
      <c r="C87" s="29" t="str" cm="1">
        <f t="array" ref="C87">IFERROR(INDEX(Data!$L$2:$L$948, SMALL(IF(ISNUMBER(MATCH(Data!$C$2:$C$948,Calculator!$C$9,0)),MATCH(ROW(Data!$C$2:$C$948),ROW(Data!$C$2:$C$948)),""),ROWS($A$1:A80))),"")</f>
        <v/>
      </c>
      <c r="D87" s="29" t="str">
        <f t="shared" si="4"/>
        <v/>
      </c>
      <c r="E87" s="7"/>
      <c r="F87" s="27" t="str" cm="1">
        <f t="array" ref="F87">IFERROR(INDEX(Data!$P$2:$P$994, SMALL(IF(ISNUMBER(MATCH(Data!$C$2:$C$994,Calculator!$C$9,0)),MATCH(ROW(Data!$C$2:$C$994),ROW(Data!$C$2:$C$994)),""),ROWS($A$1:A80))),"")</f>
        <v/>
      </c>
      <c r="G87" s="27" t="str" cm="1">
        <f t="array" ref="G87">IFERROR(INDEX(Data!$Q$2:$Q$948, SMALL(IF(ISNUMBER(MATCH(Data!$C$2:$C$948,Calculator!$C$9,0)),MATCH(ROW(Data!$C$2:$C$948),ROW(Data!$C$2:$C$948)),""),ROWS($A$1:B80))),"")</f>
        <v/>
      </c>
      <c r="H87" s="28" t="str">
        <f t="shared" si="3"/>
        <v/>
      </c>
    </row>
    <row r="88" spans="2:8" outlineLevel="1" x14ac:dyDescent="0.25">
      <c r="B88" s="29" t="str" cm="1">
        <f t="array" ref="B88">IFERROR(INDEX(Data!$W$2:$W$948, SMALL(IF(ISNUMBER(MATCH(Data!$C$2:$C$948,Calculator!$C$9,0)),MATCH(ROW(Data!$C$2:$C$948),ROW(Data!$C$2:$C$948)),""),ROWS($A$1:A81))),"")</f>
        <v/>
      </c>
      <c r="C88" s="29" t="str" cm="1">
        <f t="array" ref="C88">IFERROR(INDEX(Data!$L$2:$L$948, SMALL(IF(ISNUMBER(MATCH(Data!$C$2:$C$948,Calculator!$C$9,0)),MATCH(ROW(Data!$C$2:$C$948),ROW(Data!$C$2:$C$948)),""),ROWS($A$1:A81))),"")</f>
        <v/>
      </c>
      <c r="D88" s="29" t="str">
        <f t="shared" si="4"/>
        <v/>
      </c>
      <c r="E88" s="7"/>
      <c r="F88" s="27" t="str" cm="1">
        <f t="array" ref="F88">IFERROR(INDEX(Data!$P$2:$P$994, SMALL(IF(ISNUMBER(MATCH(Data!$C$2:$C$994,Calculator!$C$9,0)),MATCH(ROW(Data!$C$2:$C$994),ROW(Data!$C$2:$C$994)),""),ROWS($A$1:A81))),"")</f>
        <v/>
      </c>
      <c r="G88" s="27" t="str" cm="1">
        <f t="array" ref="G88">IFERROR(INDEX(Data!$Q$2:$Q$948, SMALL(IF(ISNUMBER(MATCH(Data!$C$2:$C$948,Calculator!$C$9,0)),MATCH(ROW(Data!$C$2:$C$948),ROW(Data!$C$2:$C$948)),""),ROWS($A$1:B81))),"")</f>
        <v/>
      </c>
      <c r="H88" s="28" t="str">
        <f t="shared" si="3"/>
        <v/>
      </c>
    </row>
    <row r="89" spans="2:8" outlineLevel="1" x14ac:dyDescent="0.25">
      <c r="B89" s="29" t="str" cm="1">
        <f t="array" ref="B89">IFERROR(INDEX(Data!$W$2:$W$948, SMALL(IF(ISNUMBER(MATCH(Data!$C$2:$C$948,Calculator!$C$9,0)),MATCH(ROW(Data!$C$2:$C$948),ROW(Data!$C$2:$C$948)),""),ROWS($A$1:A82))),"")</f>
        <v/>
      </c>
      <c r="C89" s="29" t="str" cm="1">
        <f t="array" ref="C89">IFERROR(INDEX(Data!$L$2:$L$948, SMALL(IF(ISNUMBER(MATCH(Data!$C$2:$C$948,Calculator!$C$9,0)),MATCH(ROW(Data!$C$2:$C$948),ROW(Data!$C$2:$C$948)),""),ROWS($A$1:A82))),"")</f>
        <v/>
      </c>
      <c r="D89" s="29" t="str">
        <f t="shared" si="4"/>
        <v/>
      </c>
      <c r="E89" s="7"/>
      <c r="F89" s="27" t="str" cm="1">
        <f t="array" ref="F89">IFERROR(INDEX(Data!$P$2:$P$994, SMALL(IF(ISNUMBER(MATCH(Data!$C$2:$C$994,Calculator!$C$9,0)),MATCH(ROW(Data!$C$2:$C$994),ROW(Data!$C$2:$C$994)),""),ROWS($A$1:A82))),"")</f>
        <v/>
      </c>
      <c r="G89" s="27" t="str" cm="1">
        <f t="array" ref="G89">IFERROR(INDEX(Data!$Q$2:$Q$948, SMALL(IF(ISNUMBER(MATCH(Data!$C$2:$C$948,Calculator!$C$9,0)),MATCH(ROW(Data!$C$2:$C$948),ROW(Data!$C$2:$C$948)),""),ROWS($A$1:B82))),"")</f>
        <v/>
      </c>
      <c r="H89" s="28" t="str">
        <f t="shared" si="3"/>
        <v/>
      </c>
    </row>
    <row r="90" spans="2:8" outlineLevel="1" x14ac:dyDescent="0.25">
      <c r="B90" s="29" t="str" cm="1">
        <f t="array" ref="B90">IFERROR(INDEX(Data!$W$2:$W$948, SMALL(IF(ISNUMBER(MATCH(Data!$C$2:$C$948,Calculator!$C$9,0)),MATCH(ROW(Data!$C$2:$C$948),ROW(Data!$C$2:$C$948)),""),ROWS($A$1:A83))),"")</f>
        <v/>
      </c>
      <c r="C90" s="29" t="str" cm="1">
        <f t="array" ref="C90">IFERROR(INDEX(Data!$L$2:$L$948, SMALL(IF(ISNUMBER(MATCH(Data!$C$2:$C$948,Calculator!$C$9,0)),MATCH(ROW(Data!$C$2:$C$948),ROW(Data!$C$2:$C$948)),""),ROWS($A$1:A83))),"")</f>
        <v/>
      </c>
      <c r="D90" s="29" t="str">
        <f t="shared" si="4"/>
        <v/>
      </c>
      <c r="E90" s="7"/>
      <c r="F90" s="27" t="str" cm="1">
        <f t="array" ref="F90">IFERROR(INDEX(Data!$P$2:$P$994, SMALL(IF(ISNUMBER(MATCH(Data!$C$2:$C$994,Calculator!$C$9,0)),MATCH(ROW(Data!$C$2:$C$994),ROW(Data!$C$2:$C$994)),""),ROWS($A$1:A83))),"")</f>
        <v/>
      </c>
      <c r="G90" s="27" t="str" cm="1">
        <f t="array" ref="G90">IFERROR(INDEX(Data!$Q$2:$Q$948, SMALL(IF(ISNUMBER(MATCH(Data!$C$2:$C$948,Calculator!$C$9,0)),MATCH(ROW(Data!$C$2:$C$948),ROW(Data!$C$2:$C$948)),""),ROWS($A$1:B83))),"")</f>
        <v/>
      </c>
      <c r="H90" s="28" t="str">
        <f t="shared" si="3"/>
        <v/>
      </c>
    </row>
    <row r="91" spans="2:8" outlineLevel="1" x14ac:dyDescent="0.25">
      <c r="B91" s="29" t="str" cm="1">
        <f t="array" ref="B91">IFERROR(INDEX(Data!$W$2:$W$948, SMALL(IF(ISNUMBER(MATCH(Data!$C$2:$C$948,Calculator!$C$9,0)),MATCH(ROW(Data!$C$2:$C$948),ROW(Data!$C$2:$C$948)),""),ROWS($A$1:A84))),"")</f>
        <v/>
      </c>
      <c r="C91" s="29" t="str" cm="1">
        <f t="array" ref="C91">IFERROR(INDEX(Data!$L$2:$L$948, SMALL(IF(ISNUMBER(MATCH(Data!$C$2:$C$948,Calculator!$C$9,0)),MATCH(ROW(Data!$C$2:$C$948),ROW(Data!$C$2:$C$948)),""),ROWS($A$1:A84))),"")</f>
        <v/>
      </c>
      <c r="D91" s="29" t="str">
        <f t="shared" si="4"/>
        <v/>
      </c>
      <c r="E91" s="7"/>
      <c r="F91" s="27" t="str" cm="1">
        <f t="array" ref="F91">IFERROR(INDEX(Data!$P$2:$P$994, SMALL(IF(ISNUMBER(MATCH(Data!$C$2:$C$994,Calculator!$C$9,0)),MATCH(ROW(Data!$C$2:$C$994),ROW(Data!$C$2:$C$994)),""),ROWS($A$1:A84))),"")</f>
        <v/>
      </c>
      <c r="G91" s="27" t="str" cm="1">
        <f t="array" ref="G91">IFERROR(INDEX(Data!$Q$2:$Q$948, SMALL(IF(ISNUMBER(MATCH(Data!$C$2:$C$948,Calculator!$C$9,0)),MATCH(ROW(Data!$C$2:$C$948),ROW(Data!$C$2:$C$948)),""),ROWS($A$1:B84))),"")</f>
        <v/>
      </c>
      <c r="H91" s="28" t="str">
        <f t="shared" si="3"/>
        <v/>
      </c>
    </row>
    <row r="92" spans="2:8" outlineLevel="1" x14ac:dyDescent="0.25">
      <c r="B92" s="29" t="str" cm="1">
        <f t="array" ref="B92">IFERROR(INDEX(Data!$W$2:$W$948, SMALL(IF(ISNUMBER(MATCH(Data!$C$2:$C$948,Calculator!$C$9,0)),MATCH(ROW(Data!$C$2:$C$948),ROW(Data!$C$2:$C$948)),""),ROWS($A$1:A85))),"")</f>
        <v/>
      </c>
      <c r="C92" s="29" t="str" cm="1">
        <f t="array" ref="C92">IFERROR(INDEX(Data!$L$2:$L$948, SMALL(IF(ISNUMBER(MATCH(Data!$C$2:$C$948,Calculator!$C$9,0)),MATCH(ROW(Data!$C$2:$C$948),ROW(Data!$C$2:$C$948)),""),ROWS($A$1:A85))),"")</f>
        <v/>
      </c>
      <c r="D92" s="29" t="str">
        <f t="shared" si="4"/>
        <v/>
      </c>
      <c r="E92" s="7"/>
      <c r="F92" s="27" t="str" cm="1">
        <f t="array" ref="F92">IFERROR(INDEX(Data!$P$2:$P$994, SMALL(IF(ISNUMBER(MATCH(Data!$C$2:$C$994,Calculator!$C$9,0)),MATCH(ROW(Data!$C$2:$C$994),ROW(Data!$C$2:$C$994)),""),ROWS($A$1:A85))),"")</f>
        <v/>
      </c>
      <c r="G92" s="27" t="str" cm="1">
        <f t="array" ref="G92">IFERROR(INDEX(Data!$Q$2:$Q$948, SMALL(IF(ISNUMBER(MATCH(Data!$C$2:$C$948,Calculator!$C$9,0)),MATCH(ROW(Data!$C$2:$C$948),ROW(Data!$C$2:$C$948)),""),ROWS($A$1:B85))),"")</f>
        <v/>
      </c>
      <c r="H92" s="28" t="str">
        <f t="shared" si="3"/>
        <v/>
      </c>
    </row>
    <row r="93" spans="2:8" outlineLevel="1" x14ac:dyDescent="0.25">
      <c r="B93" s="29" t="str" cm="1">
        <f t="array" ref="B93">IFERROR(INDEX(Data!$W$2:$W$948, SMALL(IF(ISNUMBER(MATCH(Data!$C$2:$C$948,Calculator!$C$9,0)),MATCH(ROW(Data!$C$2:$C$948),ROW(Data!$C$2:$C$948)),""),ROWS($A$1:A86))),"")</f>
        <v/>
      </c>
      <c r="C93" s="29" t="str" cm="1">
        <f t="array" ref="C93">IFERROR(INDEX(Data!$L$2:$L$948, SMALL(IF(ISNUMBER(MATCH(Data!$C$2:$C$948,Calculator!$C$9,0)),MATCH(ROW(Data!$C$2:$C$948),ROW(Data!$C$2:$C$948)),""),ROWS($A$1:A86))),"")</f>
        <v/>
      </c>
      <c r="D93" s="29" t="str">
        <f t="shared" si="4"/>
        <v/>
      </c>
      <c r="E93" s="7"/>
      <c r="F93" s="27" t="str" cm="1">
        <f t="array" ref="F93">IFERROR(INDEX(Data!$P$2:$P$994, SMALL(IF(ISNUMBER(MATCH(Data!$C$2:$C$994,Calculator!$C$9,0)),MATCH(ROW(Data!$C$2:$C$994),ROW(Data!$C$2:$C$994)),""),ROWS($A$1:A86))),"")</f>
        <v/>
      </c>
      <c r="G93" s="27" t="str" cm="1">
        <f t="array" ref="G93">IFERROR(INDEX(Data!$Q$2:$Q$948, SMALL(IF(ISNUMBER(MATCH(Data!$C$2:$C$948,Calculator!$C$9,0)),MATCH(ROW(Data!$C$2:$C$948),ROW(Data!$C$2:$C$948)),""),ROWS($A$1:B86))),"")</f>
        <v/>
      </c>
      <c r="H93" s="28" t="str">
        <f t="shared" si="3"/>
        <v/>
      </c>
    </row>
    <row r="94" spans="2:8" outlineLevel="1" x14ac:dyDescent="0.25">
      <c r="B94" s="29" t="str" cm="1">
        <f t="array" ref="B94">IFERROR(INDEX(Data!$W$2:$W$948, SMALL(IF(ISNUMBER(MATCH(Data!$C$2:$C$948,Calculator!$C$9,0)),MATCH(ROW(Data!$C$2:$C$948),ROW(Data!$C$2:$C$948)),""),ROWS($A$1:A87))),"")</f>
        <v/>
      </c>
      <c r="C94" s="29" t="str" cm="1">
        <f t="array" ref="C94">IFERROR(INDEX(Data!$L$2:$L$948, SMALL(IF(ISNUMBER(MATCH(Data!$C$2:$C$948,Calculator!$C$9,0)),MATCH(ROW(Data!$C$2:$C$948),ROW(Data!$C$2:$C$948)),""),ROWS($A$1:A87))),"")</f>
        <v/>
      </c>
      <c r="D94" s="29" t="str">
        <f t="shared" si="4"/>
        <v/>
      </c>
      <c r="E94" s="7"/>
      <c r="F94" s="27" t="str" cm="1">
        <f t="array" ref="F94">IFERROR(INDEX(Data!$P$2:$P$994, SMALL(IF(ISNUMBER(MATCH(Data!$C$2:$C$994,Calculator!$C$9,0)),MATCH(ROW(Data!$C$2:$C$994),ROW(Data!$C$2:$C$994)),""),ROWS($A$1:A87))),"")</f>
        <v/>
      </c>
      <c r="G94" s="27" t="str" cm="1">
        <f t="array" ref="G94">IFERROR(INDEX(Data!$Q$2:$Q$948, SMALL(IF(ISNUMBER(MATCH(Data!$C$2:$C$948,Calculator!$C$9,0)),MATCH(ROW(Data!$C$2:$C$948),ROW(Data!$C$2:$C$948)),""),ROWS($A$1:B87))),"")</f>
        <v/>
      </c>
      <c r="H94" s="28" t="str">
        <f t="shared" si="3"/>
        <v/>
      </c>
    </row>
    <row r="95" spans="2:8" outlineLevel="1" x14ac:dyDescent="0.25">
      <c r="B95" s="29" t="str" cm="1">
        <f t="array" ref="B95">IFERROR(INDEX(Data!$W$2:$W$948, SMALL(IF(ISNUMBER(MATCH(Data!$C$2:$C$948,Calculator!$C$9,0)),MATCH(ROW(Data!$C$2:$C$948),ROW(Data!$C$2:$C$948)),""),ROWS($A$1:A88))),"")</f>
        <v/>
      </c>
      <c r="C95" s="29" t="str" cm="1">
        <f t="array" ref="C95">IFERROR(INDEX(Data!$L$2:$L$948, SMALL(IF(ISNUMBER(MATCH(Data!$C$2:$C$948,Calculator!$C$9,0)),MATCH(ROW(Data!$C$2:$C$948),ROW(Data!$C$2:$C$948)),""),ROWS($A$1:A88))),"")</f>
        <v/>
      </c>
      <c r="D95" s="29" t="str">
        <f t="shared" si="4"/>
        <v/>
      </c>
      <c r="E95" s="7"/>
      <c r="F95" s="27" t="str" cm="1">
        <f t="array" ref="F95">IFERROR(INDEX(Data!$P$2:$P$994, SMALL(IF(ISNUMBER(MATCH(Data!$C$2:$C$994,Calculator!$C$9,0)),MATCH(ROW(Data!$C$2:$C$994),ROW(Data!$C$2:$C$994)),""),ROWS($A$1:A88))),"")</f>
        <v/>
      </c>
      <c r="G95" s="27" t="str" cm="1">
        <f t="array" ref="G95">IFERROR(INDEX(Data!$Q$2:$Q$948, SMALL(IF(ISNUMBER(MATCH(Data!$C$2:$C$948,Calculator!$C$9,0)),MATCH(ROW(Data!$C$2:$C$948),ROW(Data!$C$2:$C$948)),""),ROWS($A$1:B88))),"")</f>
        <v/>
      </c>
      <c r="H95" s="28" t="str">
        <f t="shared" si="3"/>
        <v/>
      </c>
    </row>
    <row r="96" spans="2:8" outlineLevel="1" x14ac:dyDescent="0.25">
      <c r="B96" s="29" t="str" cm="1">
        <f t="array" ref="B96">IFERROR(INDEX(Data!$W$2:$W$948, SMALL(IF(ISNUMBER(MATCH(Data!$C$2:$C$948,Calculator!$C$9,0)),MATCH(ROW(Data!$C$2:$C$948),ROW(Data!$C$2:$C$948)),""),ROWS($A$1:A89))),"")</f>
        <v/>
      </c>
      <c r="C96" s="29" t="str" cm="1">
        <f t="array" ref="C96">IFERROR(INDEX(Data!$L$2:$L$948, SMALL(IF(ISNUMBER(MATCH(Data!$C$2:$C$948,Calculator!$C$9,0)),MATCH(ROW(Data!$C$2:$C$948),ROW(Data!$C$2:$C$948)),""),ROWS($A$1:A89))),"")</f>
        <v/>
      </c>
      <c r="D96" s="29" t="str">
        <f t="shared" si="4"/>
        <v/>
      </c>
      <c r="E96" s="7"/>
      <c r="F96" s="27" t="str" cm="1">
        <f t="array" ref="F96">IFERROR(INDEX(Data!$P$2:$P$994, SMALL(IF(ISNUMBER(MATCH(Data!$C$2:$C$994,Calculator!$C$9,0)),MATCH(ROW(Data!$C$2:$C$994),ROW(Data!$C$2:$C$994)),""),ROWS($A$1:A89))),"")</f>
        <v/>
      </c>
      <c r="G96" s="27" t="str" cm="1">
        <f t="array" ref="G96">IFERROR(INDEX(Data!$Q$2:$Q$948, SMALL(IF(ISNUMBER(MATCH(Data!$C$2:$C$948,Calculator!$C$9,0)),MATCH(ROW(Data!$C$2:$C$948),ROW(Data!$C$2:$C$948)),""),ROWS($A$1:B89))),"")</f>
        <v/>
      </c>
      <c r="H96" s="28" t="str">
        <f t="shared" si="3"/>
        <v/>
      </c>
    </row>
    <row r="97" spans="2:8" outlineLevel="1" x14ac:dyDescent="0.25">
      <c r="B97" s="29" t="str" cm="1">
        <f t="array" ref="B97">IFERROR(INDEX(Data!$W$2:$W$948, SMALL(IF(ISNUMBER(MATCH(Data!$C$2:$C$948,Calculator!$C$9,0)),MATCH(ROW(Data!$C$2:$C$948),ROW(Data!$C$2:$C$948)),""),ROWS($A$1:A90))),"")</f>
        <v/>
      </c>
      <c r="C97" s="29" t="str" cm="1">
        <f t="array" ref="C97">IFERROR(INDEX(Data!$L$2:$L$948, SMALL(IF(ISNUMBER(MATCH(Data!$C$2:$C$948,Calculator!$C$9,0)),MATCH(ROW(Data!$C$2:$C$948),ROW(Data!$C$2:$C$948)),""),ROWS($A$1:A90))),"")</f>
        <v/>
      </c>
      <c r="D97" s="29" t="str">
        <f t="shared" si="4"/>
        <v/>
      </c>
      <c r="E97" s="7"/>
      <c r="F97" s="27" t="str" cm="1">
        <f t="array" ref="F97">IFERROR(INDEX(Data!$P$2:$P$994, SMALL(IF(ISNUMBER(MATCH(Data!$C$2:$C$994,Calculator!$C$9,0)),MATCH(ROW(Data!$C$2:$C$994),ROW(Data!$C$2:$C$994)),""),ROWS($A$1:A90))),"")</f>
        <v/>
      </c>
      <c r="G97" s="27" t="str" cm="1">
        <f t="array" ref="G97">IFERROR(INDEX(Data!$Q$2:$Q$948, SMALL(IF(ISNUMBER(MATCH(Data!$C$2:$C$948,Calculator!$C$9,0)),MATCH(ROW(Data!$C$2:$C$948),ROW(Data!$C$2:$C$948)),""),ROWS($A$1:B90))),"")</f>
        <v/>
      </c>
      <c r="H97" s="28" t="str">
        <f t="shared" si="3"/>
        <v/>
      </c>
    </row>
    <row r="98" spans="2:8" outlineLevel="1" x14ac:dyDescent="0.25">
      <c r="B98" s="29" t="str" cm="1">
        <f t="array" ref="B98">IFERROR(INDEX(Data!$W$2:$W$948, SMALL(IF(ISNUMBER(MATCH(Data!$C$2:$C$948,Calculator!$C$9,0)),MATCH(ROW(Data!$C$2:$C$948),ROW(Data!$C$2:$C$948)),""),ROWS($A$1:A91))),"")</f>
        <v/>
      </c>
      <c r="C98" s="29" t="str" cm="1">
        <f t="array" ref="C98">IFERROR(INDEX(Data!$L$2:$L$948, SMALL(IF(ISNUMBER(MATCH(Data!$C$2:$C$948,Calculator!$C$9,0)),MATCH(ROW(Data!$C$2:$C$948),ROW(Data!$C$2:$C$948)),""),ROWS($A$1:A91))),"")</f>
        <v/>
      </c>
      <c r="D98" s="29" t="str">
        <f t="shared" si="4"/>
        <v/>
      </c>
      <c r="E98" s="7"/>
      <c r="F98" s="27" t="str" cm="1">
        <f t="array" ref="F98">IFERROR(INDEX(Data!$P$2:$P$994, SMALL(IF(ISNUMBER(MATCH(Data!$C$2:$C$994,Calculator!$C$9,0)),MATCH(ROW(Data!$C$2:$C$994),ROW(Data!$C$2:$C$994)),""),ROWS($A$1:A91))),"")</f>
        <v/>
      </c>
      <c r="G98" s="27" t="str" cm="1">
        <f t="array" ref="G98">IFERROR(INDEX(Data!$Q$2:$Q$948, SMALL(IF(ISNUMBER(MATCH(Data!$C$2:$C$948,Calculator!$C$9,0)),MATCH(ROW(Data!$C$2:$C$948),ROW(Data!$C$2:$C$948)),""),ROWS($A$1:B91))),"")</f>
        <v/>
      </c>
      <c r="H98" s="28" t="str">
        <f t="shared" si="3"/>
        <v/>
      </c>
    </row>
    <row r="99" spans="2:8" outlineLevel="1" x14ac:dyDescent="0.25">
      <c r="B99" s="29" t="str" cm="1">
        <f t="array" ref="B99">IFERROR(INDEX(Data!$W$2:$W$948, SMALL(IF(ISNUMBER(MATCH(Data!$C$2:$C$948,Calculator!$C$9,0)),MATCH(ROW(Data!$C$2:$C$948),ROW(Data!$C$2:$C$948)),""),ROWS($A$1:A92))),"")</f>
        <v/>
      </c>
      <c r="C99" s="29" t="str" cm="1">
        <f t="array" ref="C99">IFERROR(INDEX(Data!$L$2:$L$948, SMALL(IF(ISNUMBER(MATCH(Data!$C$2:$C$948,Calculator!$C$9,0)),MATCH(ROW(Data!$C$2:$C$948),ROW(Data!$C$2:$C$948)),""),ROWS($A$1:A92))),"")</f>
        <v/>
      </c>
      <c r="D99" s="29" t="str">
        <f t="shared" si="4"/>
        <v/>
      </c>
      <c r="E99" s="7"/>
      <c r="F99" s="27" t="str" cm="1">
        <f t="array" ref="F99">IFERROR(INDEX(Data!$P$2:$P$994, SMALL(IF(ISNUMBER(MATCH(Data!$C$2:$C$994,Calculator!$C$9,0)),MATCH(ROW(Data!$C$2:$C$994),ROW(Data!$C$2:$C$994)),""),ROWS($A$1:A92))),"")</f>
        <v/>
      </c>
      <c r="G99" s="27" t="str" cm="1">
        <f t="array" ref="G99">IFERROR(INDEX(Data!$Q$2:$Q$948, SMALL(IF(ISNUMBER(MATCH(Data!$C$2:$C$948,Calculator!$C$9,0)),MATCH(ROW(Data!$C$2:$C$948),ROW(Data!$C$2:$C$948)),""),ROWS($A$1:B92))),"")</f>
        <v/>
      </c>
      <c r="H99" s="28" t="str">
        <f t="shared" si="3"/>
        <v/>
      </c>
    </row>
    <row r="100" spans="2:8" outlineLevel="1" x14ac:dyDescent="0.25">
      <c r="B100" s="29" t="str" cm="1">
        <f t="array" ref="B100">IFERROR(INDEX(Data!$W$2:$W$948, SMALL(IF(ISNUMBER(MATCH(Data!$C$2:$C$948,Calculator!$C$9,0)),MATCH(ROW(Data!$C$2:$C$948),ROW(Data!$C$2:$C$948)),""),ROWS($A$1:A93))),"")</f>
        <v/>
      </c>
      <c r="C100" s="29" t="str" cm="1">
        <f t="array" ref="C100">IFERROR(INDEX(Data!$L$2:$L$948, SMALL(IF(ISNUMBER(MATCH(Data!$C$2:$C$948,Calculator!$C$9,0)),MATCH(ROW(Data!$C$2:$C$948),ROW(Data!$C$2:$C$948)),""),ROWS($A$1:A93))),"")</f>
        <v/>
      </c>
      <c r="D100" s="29" t="str">
        <f t="shared" si="4"/>
        <v/>
      </c>
      <c r="E100" s="7"/>
      <c r="F100" s="27" t="str" cm="1">
        <f t="array" ref="F100">IFERROR(INDEX(Data!$P$2:$P$994, SMALL(IF(ISNUMBER(MATCH(Data!$C$2:$C$994,Calculator!$C$9,0)),MATCH(ROW(Data!$C$2:$C$994),ROW(Data!$C$2:$C$994)),""),ROWS($A$1:A93))),"")</f>
        <v/>
      </c>
      <c r="G100" s="27" t="str" cm="1">
        <f t="array" ref="G100">IFERROR(INDEX(Data!$Q$2:$Q$948, SMALL(IF(ISNUMBER(MATCH(Data!$C$2:$C$948,Calculator!$C$9,0)),MATCH(ROW(Data!$C$2:$C$948),ROW(Data!$C$2:$C$948)),""),ROWS($A$1:B93))),"")</f>
        <v/>
      </c>
      <c r="H100" s="28" t="str">
        <f t="shared" si="3"/>
        <v/>
      </c>
    </row>
    <row r="101" spans="2:8" outlineLevel="1" x14ac:dyDescent="0.25">
      <c r="B101" s="29" t="str" cm="1">
        <f t="array" ref="B101">IFERROR(INDEX(Data!$W$2:$W$948, SMALL(IF(ISNUMBER(MATCH(Data!$C$2:$C$948,Calculator!$C$9,0)),MATCH(ROW(Data!$C$2:$C$948),ROW(Data!$C$2:$C$948)),""),ROWS($A$1:A94))),"")</f>
        <v/>
      </c>
      <c r="C101" s="29" t="str" cm="1">
        <f t="array" ref="C101">IFERROR(INDEX(Data!$L$2:$L$948, SMALL(IF(ISNUMBER(MATCH(Data!$C$2:$C$948,Calculator!$C$9,0)),MATCH(ROW(Data!$C$2:$C$948),ROW(Data!$C$2:$C$948)),""),ROWS($A$1:A94))),"")</f>
        <v/>
      </c>
      <c r="D101" s="29" t="str">
        <f t="shared" si="4"/>
        <v/>
      </c>
      <c r="E101" s="7"/>
      <c r="F101" s="27" t="str" cm="1">
        <f t="array" ref="F101">IFERROR(INDEX(Data!$P$2:$P$994, SMALL(IF(ISNUMBER(MATCH(Data!$C$2:$C$994,Calculator!$C$9,0)),MATCH(ROW(Data!$C$2:$C$994),ROW(Data!$C$2:$C$994)),""),ROWS($A$1:A94))),"")</f>
        <v/>
      </c>
      <c r="G101" s="27" t="str" cm="1">
        <f t="array" ref="G101">IFERROR(INDEX(Data!$Q$2:$Q$948, SMALL(IF(ISNUMBER(MATCH(Data!$C$2:$C$948,Calculator!$C$9,0)),MATCH(ROW(Data!$C$2:$C$948),ROW(Data!$C$2:$C$948)),""),ROWS($A$1:B94))),"")</f>
        <v/>
      </c>
      <c r="H101" s="28" t="str">
        <f t="shared" si="3"/>
        <v/>
      </c>
    </row>
    <row r="102" spans="2:8" outlineLevel="1" x14ac:dyDescent="0.25">
      <c r="B102" s="29" t="str" cm="1">
        <f t="array" ref="B102">IFERROR(INDEX(Data!$W$2:$W$948, SMALL(IF(ISNUMBER(MATCH(Data!$C$2:$C$948,Calculator!$C$9,0)),MATCH(ROW(Data!$C$2:$C$948),ROW(Data!$C$2:$C$948)),""),ROWS($A$1:A95))),"")</f>
        <v/>
      </c>
      <c r="C102" s="29" t="str" cm="1">
        <f t="array" ref="C102">IFERROR(INDEX(Data!$L$2:$L$948, SMALL(IF(ISNUMBER(MATCH(Data!$C$2:$C$948,Calculator!$C$9,0)),MATCH(ROW(Data!$C$2:$C$948),ROW(Data!$C$2:$C$948)),""),ROWS($A$1:A95))),"")</f>
        <v/>
      </c>
      <c r="D102" s="29" t="str">
        <f t="shared" si="4"/>
        <v/>
      </c>
      <c r="E102" s="7"/>
      <c r="F102" s="27" t="str" cm="1">
        <f t="array" ref="F102">IFERROR(INDEX(Data!$P$2:$P$994, SMALL(IF(ISNUMBER(MATCH(Data!$C$2:$C$994,Calculator!$C$9,0)),MATCH(ROW(Data!$C$2:$C$994),ROW(Data!$C$2:$C$994)),""),ROWS($A$1:A95))),"")</f>
        <v/>
      </c>
      <c r="G102" s="27" t="str" cm="1">
        <f t="array" ref="G102">IFERROR(INDEX(Data!$Q$2:$Q$948, SMALL(IF(ISNUMBER(MATCH(Data!$C$2:$C$948,Calculator!$C$9,0)),MATCH(ROW(Data!$C$2:$C$948),ROW(Data!$C$2:$C$948)),""),ROWS($A$1:B95))),"")</f>
        <v/>
      </c>
      <c r="H102" s="28" t="str">
        <f t="shared" si="3"/>
        <v/>
      </c>
    </row>
    <row r="103" spans="2:8" outlineLevel="1" x14ac:dyDescent="0.25">
      <c r="B103" s="29" t="str" cm="1">
        <f t="array" ref="B103">IFERROR(INDEX(Data!$W$2:$W$948, SMALL(IF(ISNUMBER(MATCH(Data!$C$2:$C$948,Calculator!$C$9,0)),MATCH(ROW(Data!$C$2:$C$948),ROW(Data!$C$2:$C$948)),""),ROWS($A$1:A96))),"")</f>
        <v/>
      </c>
      <c r="C103" s="29" t="str" cm="1">
        <f t="array" ref="C103">IFERROR(INDEX(Data!$L$2:$L$948, SMALL(IF(ISNUMBER(MATCH(Data!$C$2:$C$948,Calculator!$C$9,0)),MATCH(ROW(Data!$C$2:$C$948),ROW(Data!$C$2:$C$948)),""),ROWS($A$1:A96))),"")</f>
        <v/>
      </c>
      <c r="D103" s="29" t="str">
        <f t="shared" si="4"/>
        <v/>
      </c>
      <c r="E103" s="7"/>
      <c r="F103" s="27" t="str" cm="1">
        <f t="array" ref="F103">IFERROR(INDEX(Data!$P$2:$P$994, SMALL(IF(ISNUMBER(MATCH(Data!$C$2:$C$994,Calculator!$C$9,0)),MATCH(ROW(Data!$C$2:$C$994),ROW(Data!$C$2:$C$994)),""),ROWS($A$1:A96))),"")</f>
        <v/>
      </c>
      <c r="G103" s="27" t="str" cm="1">
        <f t="array" ref="G103">IFERROR(INDEX(Data!$Q$2:$Q$948, SMALL(IF(ISNUMBER(MATCH(Data!$C$2:$C$948,Calculator!$C$9,0)),MATCH(ROW(Data!$C$2:$C$948),ROW(Data!$C$2:$C$948)),""),ROWS($A$1:B96))),"")</f>
        <v/>
      </c>
      <c r="H103" s="28" t="str">
        <f t="shared" si="3"/>
        <v/>
      </c>
    </row>
    <row r="104" spans="2:8" outlineLevel="1" x14ac:dyDescent="0.25">
      <c r="B104" s="29" t="str" cm="1">
        <f t="array" ref="B104">IFERROR(INDEX(Data!$W$2:$W$948, SMALL(IF(ISNUMBER(MATCH(Data!$C$2:$C$948,Calculator!$C$9,0)),MATCH(ROW(Data!$C$2:$C$948),ROW(Data!$C$2:$C$948)),""),ROWS($A$1:A97))),"")</f>
        <v/>
      </c>
      <c r="C104" s="29" t="str" cm="1">
        <f t="array" ref="C104">IFERROR(INDEX(Data!$L$2:$L$948, SMALL(IF(ISNUMBER(MATCH(Data!$C$2:$C$948,Calculator!$C$9,0)),MATCH(ROW(Data!$C$2:$C$948),ROW(Data!$C$2:$C$948)),""),ROWS($A$1:A97))),"")</f>
        <v/>
      </c>
      <c r="D104" s="29" t="str">
        <f t="shared" si="4"/>
        <v/>
      </c>
      <c r="E104" s="7"/>
      <c r="F104" s="27" t="str" cm="1">
        <f t="array" ref="F104">IFERROR(INDEX(Data!$P$2:$P$994, SMALL(IF(ISNUMBER(MATCH(Data!$C$2:$C$994,Calculator!$C$9,0)),MATCH(ROW(Data!$C$2:$C$994),ROW(Data!$C$2:$C$994)),""),ROWS($A$1:A97))),"")</f>
        <v/>
      </c>
      <c r="G104" s="27" t="str" cm="1">
        <f t="array" ref="G104">IFERROR(INDEX(Data!$Q$2:$Q$948, SMALL(IF(ISNUMBER(MATCH(Data!$C$2:$C$948,Calculator!$C$9,0)),MATCH(ROW(Data!$C$2:$C$948),ROW(Data!$C$2:$C$948)),""),ROWS($A$1:B97))),"")</f>
        <v/>
      </c>
      <c r="H104" s="28" t="str">
        <f t="shared" ref="H104:H105" si="5">IFERROR(IF(AND(F104&lt;&gt;"N",E104&lt;&gt;"Yes"),G104,0),0)</f>
        <v/>
      </c>
    </row>
    <row r="105" spans="2:8" outlineLevel="1" x14ac:dyDescent="0.25">
      <c r="B105" s="29" t="str" cm="1">
        <f t="array" ref="B105">IFERROR(INDEX(Data!$W$2:$W$948, SMALL(IF(ISNUMBER(MATCH(Data!$C$2:$C$948,Calculator!$C$9,0)),MATCH(ROW(Data!$C$2:$C$948),ROW(Data!$C$2:$C$948)),""),ROWS($A$1:A98))),"")</f>
        <v/>
      </c>
      <c r="C105" s="29" t="str" cm="1">
        <f t="array" ref="C105">IFERROR(INDEX(Data!$L$2:$L$948, SMALL(IF(ISNUMBER(MATCH(Data!$C$2:$C$948,Calculator!$C$9,0)),MATCH(ROW(Data!$C$2:$C$948),ROW(Data!$C$2:$C$948)),""),ROWS($A$1:A98))),"")</f>
        <v/>
      </c>
      <c r="D105" s="29"/>
      <c r="E105" s="7"/>
      <c r="F105" s="27" t="str" cm="1">
        <f t="array" ref="F105">IFERROR(INDEX(Data!$P$2:$P$994, SMALL(IF(ISNUMBER(MATCH(Data!$C$2:$C$994,Calculator!$C$9,0)),MATCH(ROW(Data!$C$2:$C$994),ROW(Data!$C$2:$C$994)),""),ROWS($A$1:A98))),"")</f>
        <v/>
      </c>
      <c r="G105" s="27" t="str" cm="1">
        <f t="array" ref="G105">IFERROR(INDEX(Data!$Q$2:$Q$948, SMALL(IF(ISNUMBER(MATCH(Data!$C$2:$C$948,Calculator!$C$9,0)),MATCH(ROW(Data!$C$2:$C$948),ROW(Data!$C$2:$C$948)),""),ROWS($A$1:B98))),"")</f>
        <v/>
      </c>
      <c r="H105" s="28" t="str">
        <f t="shared" si="5"/>
        <v/>
      </c>
    </row>
    <row r="106" spans="2:8" outlineLevel="1" x14ac:dyDescent="0.25">
      <c r="B106" s="23"/>
      <c r="C106" s="23"/>
      <c r="D106" s="23"/>
      <c r="E106" s="23"/>
      <c r="F106" s="24"/>
      <c r="G106" s="24"/>
      <c r="H106" s="25">
        <f>SUM(H8:H105)</f>
        <v>1543</v>
      </c>
    </row>
    <row r="107" spans="2:8" outlineLevel="1" x14ac:dyDescent="0.25"/>
    <row r="108" spans="2:8" outlineLevel="1" x14ac:dyDescent="0.25"/>
    <row r="109" spans="2:8" outlineLevel="1" x14ac:dyDescent="0.25"/>
    <row r="110" spans="2:8" outlineLevel="1" x14ac:dyDescent="0.25"/>
    <row r="111" spans="2:8" outlineLevel="1" x14ac:dyDescent="0.25"/>
    <row r="112" spans="2:8" outlineLevel="1" x14ac:dyDescent="0.25"/>
  </sheetData>
  <sheetProtection algorithmName="SHA-512" hashValue="YEsv9oJI1eK1lp/ojbJg0iYrP6MsEu23AMubjgoT9toBNVRIV/JcHCnE0dcxvK9LCJBVJoOWaRBzH3W0WriaMg==" saltValue="Adhue8tNY7Etq68LT2TtWQ==" spinCount="100000" sheet="1" objects="1" scenarios="1" selectLockedCells="1"/>
  <protectedRanges>
    <protectedRange sqref="E8:E105" name="Exempt"/>
  </protectedRanges>
  <dataConsolidate/>
  <mergeCells count="3">
    <mergeCell ref="J3:M7"/>
    <mergeCell ref="D3:E3"/>
    <mergeCell ref="D4:E5"/>
  </mergeCells>
  <conditionalFormatting sqref="J3:M7">
    <cfRule type="containsText" dxfId="2" priority="1" operator="containsText" text="Your planned">
      <formula>NOT(ISERROR(SEARCH("Your planned",J3)))</formula>
    </cfRule>
  </conditionalFormatting>
  <pageMargins left="0.7" right="0.7" top="0.75" bottom="0.75" header="0.3" footer="0.3"/>
  <pageSetup paperSize="9" scale="47"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2" operator="containsText" id="{14318B64-242B-434B-BDCD-50B0EEB91DE7}">
            <xm:f>NOT(ISERROR(SEARCH($T$4,J3)))</xm:f>
            <xm:f>$T$4</xm:f>
            <x14:dxf>
              <fill>
                <patternFill>
                  <bgColor rgb="FFFF0000"/>
                </patternFill>
              </fill>
            </x14:dxf>
          </x14:cfRule>
          <x14:cfRule type="containsText" priority="3" operator="containsText" id="{00096213-8CF8-446B-B217-37DEF4FE5174}">
            <xm:f>NOT(ISERROR(SEARCH($T$3,J3)))</xm:f>
            <xm:f>$T$3</xm:f>
            <x14:dxf>
              <fill>
                <patternFill>
                  <bgColor rgb="FF92D050"/>
                </patternFill>
              </fill>
            </x14:dxf>
          </x14:cfRule>
          <xm:sqref>J3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7EC1ED40-427F-481C-9023-783CF0F109CA}">
          <x14:formula1>
            <xm:f>Lookups!$B$2:$B$3</xm:f>
          </x14:formula1>
          <xm:sqref>E8:E105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B1:R202"/>
  <sheetViews>
    <sheetView showGridLines="0" tabSelected="1" topLeftCell="A62" zoomScaleNormal="100" workbookViewId="0">
      <selection activeCell="F76" sqref="F76"/>
    </sheetView>
  </sheetViews>
  <sheetFormatPr defaultColWidth="8.7109375" defaultRowHeight="15" x14ac:dyDescent="0.25"/>
  <cols>
    <col min="1" max="1" width="11" customWidth="1"/>
    <col min="2" max="4" width="13.28515625" style="37" customWidth="1"/>
    <col min="5" max="5" width="13.28515625" style="38" customWidth="1"/>
    <col min="6" max="6" width="29.5703125" style="38" customWidth="1"/>
    <col min="7" max="7" width="47.140625" style="38" customWidth="1"/>
    <col min="8" max="8" width="49" bestFit="1" customWidth="1"/>
    <col min="9" max="9" width="18.140625" bestFit="1" customWidth="1"/>
    <col min="10" max="10" width="8.85546875" customWidth="1"/>
    <col min="11" max="11" width="1.5703125" customWidth="1"/>
    <col min="12" max="12" width="19.5703125" customWidth="1"/>
    <col min="13" max="13" width="1.5703125" customWidth="1"/>
    <col min="15" max="15" width="0" hidden="1" customWidth="1"/>
    <col min="16" max="16" width="8.7109375" hidden="1" customWidth="1"/>
    <col min="17" max="17" width="0" hidden="1" customWidth="1"/>
    <col min="18" max="18" width="21.5703125" hidden="1" customWidth="1"/>
  </cols>
  <sheetData>
    <row r="1" spans="2:18" ht="16.5" x14ac:dyDescent="0.3">
      <c r="B1" s="39"/>
      <c r="C1" s="39"/>
      <c r="D1" s="39"/>
      <c r="E1" s="40"/>
      <c r="F1" s="40"/>
      <c r="G1" s="40"/>
      <c r="H1" s="1"/>
      <c r="I1" s="1"/>
      <c r="J1" s="1"/>
    </row>
    <row r="2" spans="2:18" ht="16.5" x14ac:dyDescent="0.3">
      <c r="B2" s="39"/>
      <c r="C2" s="39"/>
      <c r="D2" s="39"/>
      <c r="E2" s="40"/>
      <c r="F2" s="40"/>
      <c r="G2" s="40"/>
      <c r="H2" s="1"/>
      <c r="I2" s="23" t="s">
        <v>44</v>
      </c>
      <c r="J2" s="41">
        <f>Calculator!C32</f>
        <v>841</v>
      </c>
      <c r="L2" s="133" t="str">
        <f>IF(J5&gt;=11,P3,P2)</f>
        <v>Planned hours have not been achieved</v>
      </c>
      <c r="M2" s="32"/>
      <c r="P2" t="s">
        <v>63</v>
      </c>
      <c r="R2" t="s">
        <v>64</v>
      </c>
    </row>
    <row r="3" spans="2:18" ht="16.5" customHeight="1" x14ac:dyDescent="0.3">
      <c r="B3" s="39"/>
      <c r="C3" s="39"/>
      <c r="D3" s="39"/>
      <c r="E3" s="40"/>
      <c r="F3" s="40"/>
      <c r="G3" s="134" t="s">
        <v>65</v>
      </c>
      <c r="I3" s="23" t="s">
        <v>47</v>
      </c>
      <c r="J3" s="41">
        <f>Plan!H4</f>
        <v>1543</v>
      </c>
      <c r="L3" s="133"/>
      <c r="M3" s="32"/>
      <c r="P3" t="s">
        <v>66</v>
      </c>
      <c r="R3" t="s">
        <v>67</v>
      </c>
    </row>
    <row r="4" spans="2:18" ht="16.5" x14ac:dyDescent="0.3">
      <c r="B4" s="39"/>
      <c r="C4" s="39"/>
      <c r="D4" s="39"/>
      <c r="E4" s="40"/>
      <c r="F4" s="40"/>
      <c r="G4" s="135"/>
      <c r="I4" s="23" t="s">
        <v>68</v>
      </c>
      <c r="J4" s="41">
        <f>I202</f>
        <v>305.50000000011642</v>
      </c>
      <c r="L4" s="133"/>
      <c r="R4" t="s">
        <v>69</v>
      </c>
    </row>
    <row r="5" spans="2:18" ht="16.5" x14ac:dyDescent="0.3">
      <c r="B5" s="39"/>
      <c r="C5" s="39"/>
      <c r="D5" s="39"/>
      <c r="E5" s="40"/>
      <c r="F5" s="40"/>
      <c r="G5" s="136"/>
      <c r="I5" s="23" t="s">
        <v>70</v>
      </c>
      <c r="J5" s="41">
        <f>J3-J4</f>
        <v>1237.4999999998836</v>
      </c>
      <c r="L5" s="133"/>
      <c r="M5" s="32"/>
      <c r="R5" t="s">
        <v>71</v>
      </c>
    </row>
    <row r="6" spans="2:18" ht="16.5" x14ac:dyDescent="0.3">
      <c r="B6" s="39"/>
      <c r="C6" s="39"/>
      <c r="D6" s="39"/>
      <c r="E6" s="40"/>
      <c r="F6" s="40"/>
      <c r="G6" s="40"/>
      <c r="H6" s="1"/>
      <c r="I6" s="1"/>
      <c r="J6" s="1"/>
      <c r="R6" t="s">
        <v>72</v>
      </c>
    </row>
    <row r="7" spans="2:18" s="42" customFormat="1" ht="36" customHeight="1" x14ac:dyDescent="0.3">
      <c r="B7" s="43" t="s">
        <v>73</v>
      </c>
      <c r="C7" s="43" t="s">
        <v>74</v>
      </c>
      <c r="D7" s="43" t="s">
        <v>75</v>
      </c>
      <c r="E7" s="44" t="s">
        <v>76</v>
      </c>
      <c r="F7" s="44" t="s">
        <v>77</v>
      </c>
      <c r="G7" s="44" t="s">
        <v>78</v>
      </c>
      <c r="H7" s="45" t="s">
        <v>79</v>
      </c>
      <c r="I7" s="45" t="s">
        <v>80</v>
      </c>
      <c r="J7" s="46"/>
    </row>
    <row r="8" spans="2:18" x14ac:dyDescent="0.25">
      <c r="B8" s="9" t="s">
        <v>407</v>
      </c>
      <c r="C8" s="9" t="s">
        <v>365</v>
      </c>
      <c r="D8" s="9" t="s">
        <v>369</v>
      </c>
      <c r="E8" s="82">
        <f>IFERROR((VALUE(CONCATENATE(B8," ",D8,":00"))-VALUE(CONCATENATE(B8," ",C8,":00")))*24*60,"")</f>
        <v>59.99999999650754</v>
      </c>
      <c r="F8" s="10" t="s">
        <v>295</v>
      </c>
      <c r="G8" s="10"/>
      <c r="H8" s="11" t="s">
        <v>107</v>
      </c>
      <c r="I8" s="36">
        <f>IFERROR(E8/60,"")</f>
        <v>0.99999999994179234</v>
      </c>
    </row>
    <row r="9" spans="2:18" x14ac:dyDescent="0.25">
      <c r="B9" s="9" t="s">
        <v>410</v>
      </c>
      <c r="C9" s="9" t="s">
        <v>371</v>
      </c>
      <c r="D9" s="9" t="s">
        <v>377</v>
      </c>
      <c r="E9" s="82">
        <f t="shared" ref="E9:E72" si="0">IFERROR((VALUE(CONCATENATE(B9," ",D9,":00"))-VALUE(CONCATENATE(B9," ",C9,":00")))*24*60,"")</f>
        <v>90</v>
      </c>
      <c r="F9" s="12" t="s">
        <v>295</v>
      </c>
      <c r="G9" s="12"/>
      <c r="H9" s="11" t="s">
        <v>117</v>
      </c>
      <c r="I9" s="36">
        <f t="shared" ref="I9:I72" si="1">IFERROR(E9/60,"")</f>
        <v>1.5</v>
      </c>
    </row>
    <row r="10" spans="2:18" x14ac:dyDescent="0.25">
      <c r="B10" s="9" t="s">
        <v>411</v>
      </c>
      <c r="C10" s="9" t="s">
        <v>359</v>
      </c>
      <c r="D10" s="9" t="s">
        <v>375</v>
      </c>
      <c r="E10" s="82">
        <f t="shared" si="0"/>
        <v>239.99999999650754</v>
      </c>
      <c r="F10" s="12" t="s">
        <v>295</v>
      </c>
      <c r="G10" s="12"/>
      <c r="H10" s="11" t="s">
        <v>107</v>
      </c>
      <c r="I10" s="36">
        <f t="shared" si="1"/>
        <v>3.9999999999417923</v>
      </c>
    </row>
    <row r="11" spans="2:18" x14ac:dyDescent="0.25">
      <c r="B11" s="9" t="s">
        <v>412</v>
      </c>
      <c r="C11" s="9" t="s">
        <v>347</v>
      </c>
      <c r="D11" s="9" t="s">
        <v>377</v>
      </c>
      <c r="E11" s="82">
        <f t="shared" si="0"/>
        <v>450</v>
      </c>
      <c r="F11" s="12" t="s">
        <v>295</v>
      </c>
      <c r="G11" s="12" t="s">
        <v>417</v>
      </c>
      <c r="H11" s="11" t="s">
        <v>307</v>
      </c>
      <c r="I11" s="36">
        <f t="shared" si="1"/>
        <v>7.5</v>
      </c>
    </row>
    <row r="12" spans="2:18" x14ac:dyDescent="0.25">
      <c r="B12" s="9" t="s">
        <v>413</v>
      </c>
      <c r="C12" s="9" t="s">
        <v>351</v>
      </c>
      <c r="D12" s="9" t="s">
        <v>355</v>
      </c>
      <c r="E12" s="82">
        <f t="shared" si="0"/>
        <v>60.000000006984919</v>
      </c>
      <c r="F12" s="12" t="s">
        <v>295</v>
      </c>
      <c r="G12" s="12"/>
      <c r="H12" s="11" t="s">
        <v>107</v>
      </c>
      <c r="I12" s="36">
        <f t="shared" si="1"/>
        <v>1.0000000001164153</v>
      </c>
    </row>
    <row r="13" spans="2:18" x14ac:dyDescent="0.25">
      <c r="B13" s="9" t="s">
        <v>414</v>
      </c>
      <c r="C13" s="9" t="s">
        <v>347</v>
      </c>
      <c r="D13" s="9" t="s">
        <v>377</v>
      </c>
      <c r="E13" s="82">
        <f t="shared" si="0"/>
        <v>450</v>
      </c>
      <c r="F13" s="12" t="s">
        <v>295</v>
      </c>
      <c r="G13" s="12" t="s">
        <v>417</v>
      </c>
      <c r="H13" s="11" t="s">
        <v>107</v>
      </c>
      <c r="I13" s="36">
        <f t="shared" si="1"/>
        <v>7.5</v>
      </c>
    </row>
    <row r="14" spans="2:18" x14ac:dyDescent="0.25">
      <c r="B14" s="9" t="s">
        <v>415</v>
      </c>
      <c r="C14" s="9" t="s">
        <v>347</v>
      </c>
      <c r="D14" s="9" t="s">
        <v>377</v>
      </c>
      <c r="E14" s="82">
        <f t="shared" si="0"/>
        <v>450</v>
      </c>
      <c r="F14" s="12" t="s">
        <v>295</v>
      </c>
      <c r="G14" s="12" t="s">
        <v>416</v>
      </c>
      <c r="H14" s="11" t="s">
        <v>107</v>
      </c>
      <c r="I14" s="36">
        <f t="shared" si="1"/>
        <v>7.5</v>
      </c>
    </row>
    <row r="15" spans="2:18" x14ac:dyDescent="0.25">
      <c r="B15" s="9" t="s">
        <v>418</v>
      </c>
      <c r="C15" s="9" t="s">
        <v>347</v>
      </c>
      <c r="D15" s="9" t="s">
        <v>377</v>
      </c>
      <c r="E15" s="82">
        <f t="shared" si="0"/>
        <v>450</v>
      </c>
      <c r="F15" s="12" t="s">
        <v>295</v>
      </c>
      <c r="G15" s="12" t="s">
        <v>417</v>
      </c>
      <c r="H15" s="11" t="s">
        <v>304</v>
      </c>
      <c r="I15" s="36">
        <f t="shared" si="1"/>
        <v>7.5</v>
      </c>
    </row>
    <row r="16" spans="2:18" x14ac:dyDescent="0.25">
      <c r="B16" s="9" t="s">
        <v>419</v>
      </c>
      <c r="C16" s="9" t="s">
        <v>347</v>
      </c>
      <c r="D16" s="9" t="s">
        <v>361</v>
      </c>
      <c r="E16" s="82">
        <f t="shared" si="0"/>
        <v>210.00000000349246</v>
      </c>
      <c r="F16" s="12" t="s">
        <v>295</v>
      </c>
      <c r="G16" s="12" t="s">
        <v>417</v>
      </c>
      <c r="H16" s="11" t="s">
        <v>304</v>
      </c>
      <c r="I16" s="36">
        <f t="shared" si="1"/>
        <v>3.5000000000582077</v>
      </c>
    </row>
    <row r="17" spans="2:9" x14ac:dyDescent="0.25">
      <c r="B17" s="9" t="s">
        <v>420</v>
      </c>
      <c r="C17" s="9" t="s">
        <v>347</v>
      </c>
      <c r="D17" s="9" t="s">
        <v>365</v>
      </c>
      <c r="E17" s="82">
        <f t="shared" si="0"/>
        <v>270</v>
      </c>
      <c r="F17" s="12" t="s">
        <v>295</v>
      </c>
      <c r="G17" s="12" t="s">
        <v>416</v>
      </c>
      <c r="H17" s="11" t="s">
        <v>304</v>
      </c>
      <c r="I17" s="36">
        <f t="shared" si="1"/>
        <v>4.5</v>
      </c>
    </row>
    <row r="18" spans="2:9" x14ac:dyDescent="0.25">
      <c r="B18" s="9" t="s">
        <v>421</v>
      </c>
      <c r="C18" s="9" t="s">
        <v>359</v>
      </c>
      <c r="D18" s="9" t="s">
        <v>373</v>
      </c>
      <c r="E18" s="82">
        <f t="shared" si="0"/>
        <v>210.00000000349246</v>
      </c>
      <c r="F18" s="12" t="s">
        <v>295</v>
      </c>
      <c r="G18" s="12" t="s">
        <v>417</v>
      </c>
      <c r="H18" s="11" t="s">
        <v>304</v>
      </c>
      <c r="I18" s="36">
        <f t="shared" si="1"/>
        <v>3.5000000000582077</v>
      </c>
    </row>
    <row r="19" spans="2:9" x14ac:dyDescent="0.25">
      <c r="B19" s="9" t="s">
        <v>422</v>
      </c>
      <c r="C19" s="9" t="s">
        <v>347</v>
      </c>
      <c r="D19" s="9" t="s">
        <v>359</v>
      </c>
      <c r="E19" s="82">
        <f t="shared" si="0"/>
        <v>180</v>
      </c>
      <c r="F19" s="12" t="s">
        <v>295</v>
      </c>
      <c r="G19" s="12" t="s">
        <v>416</v>
      </c>
      <c r="H19" s="11" t="s">
        <v>307</v>
      </c>
      <c r="I19" s="36">
        <f t="shared" si="1"/>
        <v>3</v>
      </c>
    </row>
    <row r="20" spans="2:9" x14ac:dyDescent="0.25">
      <c r="B20" s="9" t="s">
        <v>422</v>
      </c>
      <c r="C20" s="9" t="s">
        <v>359</v>
      </c>
      <c r="D20" s="9" t="s">
        <v>377</v>
      </c>
      <c r="E20" s="82">
        <f t="shared" si="0"/>
        <v>270</v>
      </c>
      <c r="F20" s="12" t="s">
        <v>295</v>
      </c>
      <c r="G20" s="12" t="s">
        <v>416</v>
      </c>
      <c r="H20" s="11" t="s">
        <v>117</v>
      </c>
      <c r="I20" s="36">
        <f t="shared" si="1"/>
        <v>4.5</v>
      </c>
    </row>
    <row r="21" spans="2:9" x14ac:dyDescent="0.25">
      <c r="B21" s="9" t="s">
        <v>423</v>
      </c>
      <c r="C21" s="9" t="s">
        <v>347</v>
      </c>
      <c r="D21" s="9" t="s">
        <v>377</v>
      </c>
      <c r="E21" s="82">
        <f t="shared" si="0"/>
        <v>450</v>
      </c>
      <c r="F21" s="12" t="s">
        <v>295</v>
      </c>
      <c r="G21" s="12" t="s">
        <v>417</v>
      </c>
      <c r="H21" s="11" t="s">
        <v>304</v>
      </c>
      <c r="I21" s="36">
        <f t="shared" si="1"/>
        <v>7.5</v>
      </c>
    </row>
    <row r="22" spans="2:9" x14ac:dyDescent="0.25">
      <c r="B22" s="9" t="s">
        <v>424</v>
      </c>
      <c r="C22" s="9" t="s">
        <v>347</v>
      </c>
      <c r="D22" s="9" t="s">
        <v>377</v>
      </c>
      <c r="E22" s="82">
        <f t="shared" si="0"/>
        <v>450</v>
      </c>
      <c r="F22" s="12" t="s">
        <v>295</v>
      </c>
      <c r="G22" s="12" t="s">
        <v>416</v>
      </c>
      <c r="H22" s="11" t="s">
        <v>304</v>
      </c>
      <c r="I22" s="36">
        <f t="shared" si="1"/>
        <v>7.5</v>
      </c>
    </row>
    <row r="23" spans="2:9" x14ac:dyDescent="0.25">
      <c r="B23" s="9" t="s">
        <v>425</v>
      </c>
      <c r="C23" s="9" t="s">
        <v>359</v>
      </c>
      <c r="D23" s="9" t="s">
        <v>373</v>
      </c>
      <c r="E23" s="82">
        <f t="shared" si="0"/>
        <v>210.00000000349246</v>
      </c>
      <c r="F23" s="12" t="s">
        <v>295</v>
      </c>
      <c r="G23" s="12" t="s">
        <v>417</v>
      </c>
      <c r="H23" s="11" t="s">
        <v>117</v>
      </c>
      <c r="I23" s="36">
        <f t="shared" si="1"/>
        <v>3.5000000000582077</v>
      </c>
    </row>
    <row r="24" spans="2:9" x14ac:dyDescent="0.25">
      <c r="B24" s="9" t="s">
        <v>425</v>
      </c>
      <c r="C24" s="9" t="s">
        <v>347</v>
      </c>
      <c r="D24" s="9" t="s">
        <v>359</v>
      </c>
      <c r="E24" s="82">
        <f t="shared" si="0"/>
        <v>180</v>
      </c>
      <c r="F24" s="12" t="s">
        <v>295</v>
      </c>
      <c r="G24" s="12" t="s">
        <v>417</v>
      </c>
      <c r="H24" s="11" t="s">
        <v>307</v>
      </c>
      <c r="I24" s="36">
        <f t="shared" si="1"/>
        <v>3</v>
      </c>
    </row>
    <row r="25" spans="2:9" x14ac:dyDescent="0.25">
      <c r="B25" s="9" t="s">
        <v>426</v>
      </c>
      <c r="C25" s="9" t="s">
        <v>347</v>
      </c>
      <c r="D25" s="9" t="s">
        <v>361</v>
      </c>
      <c r="E25" s="82">
        <f t="shared" si="0"/>
        <v>210.00000000349246</v>
      </c>
      <c r="F25" s="12" t="s">
        <v>295</v>
      </c>
      <c r="G25" s="12" t="s">
        <v>416</v>
      </c>
      <c r="H25" s="11" t="s">
        <v>304</v>
      </c>
      <c r="I25" s="36">
        <f t="shared" si="1"/>
        <v>3.5000000000582077</v>
      </c>
    </row>
    <row r="26" spans="2:9" x14ac:dyDescent="0.25">
      <c r="B26" s="9" t="s">
        <v>427</v>
      </c>
      <c r="C26" s="9" t="s">
        <v>347</v>
      </c>
      <c r="D26" s="9" t="s">
        <v>377</v>
      </c>
      <c r="E26" s="82">
        <f t="shared" si="0"/>
        <v>450</v>
      </c>
      <c r="F26" s="12" t="s">
        <v>295</v>
      </c>
      <c r="G26" s="12" t="s">
        <v>416</v>
      </c>
      <c r="H26" s="11" t="s">
        <v>107</v>
      </c>
      <c r="I26" s="36">
        <f t="shared" si="1"/>
        <v>7.5</v>
      </c>
    </row>
    <row r="27" spans="2:9" x14ac:dyDescent="0.25">
      <c r="B27" s="9" t="s">
        <v>428</v>
      </c>
      <c r="C27" s="9" t="s">
        <v>351</v>
      </c>
      <c r="D27" s="9" t="s">
        <v>357</v>
      </c>
      <c r="E27" s="82">
        <f t="shared" si="0"/>
        <v>90</v>
      </c>
      <c r="F27" s="12" t="s">
        <v>295</v>
      </c>
      <c r="G27" s="12" t="s">
        <v>416</v>
      </c>
      <c r="H27" s="11" t="s">
        <v>304</v>
      </c>
      <c r="I27" s="36">
        <f t="shared" si="1"/>
        <v>1.5</v>
      </c>
    </row>
    <row r="28" spans="2:9" x14ac:dyDescent="0.25">
      <c r="B28" s="9" t="s">
        <v>429</v>
      </c>
      <c r="C28" s="9" t="s">
        <v>353</v>
      </c>
      <c r="D28" s="9" t="s">
        <v>357</v>
      </c>
      <c r="E28" s="82">
        <f t="shared" si="0"/>
        <v>59.99999999650754</v>
      </c>
      <c r="F28" s="12" t="s">
        <v>295</v>
      </c>
      <c r="G28" s="12"/>
      <c r="H28" s="11" t="s">
        <v>107</v>
      </c>
      <c r="I28" s="36">
        <f t="shared" si="1"/>
        <v>0.99999999994179234</v>
      </c>
    </row>
    <row r="29" spans="2:9" x14ac:dyDescent="0.25">
      <c r="B29" s="9" t="s">
        <v>429</v>
      </c>
      <c r="C29" s="9" t="s">
        <v>357</v>
      </c>
      <c r="D29" s="9" t="s">
        <v>375</v>
      </c>
      <c r="E29" s="82">
        <f t="shared" si="0"/>
        <v>270</v>
      </c>
      <c r="F29" s="12" t="s">
        <v>295</v>
      </c>
      <c r="G29" s="12" t="s">
        <v>417</v>
      </c>
      <c r="H29" s="11" t="s">
        <v>107</v>
      </c>
      <c r="I29" s="36">
        <f t="shared" si="1"/>
        <v>4.5</v>
      </c>
    </row>
    <row r="30" spans="2:9" x14ac:dyDescent="0.25">
      <c r="B30" s="9" t="s">
        <v>430</v>
      </c>
      <c r="C30" s="9" t="s">
        <v>347</v>
      </c>
      <c r="D30" s="9" t="s">
        <v>373</v>
      </c>
      <c r="E30" s="82">
        <f t="shared" si="0"/>
        <v>390.00000000349246</v>
      </c>
      <c r="F30" s="12" t="s">
        <v>295</v>
      </c>
      <c r="G30" s="12" t="s">
        <v>417</v>
      </c>
      <c r="H30" s="11" t="s">
        <v>107</v>
      </c>
      <c r="I30" s="36">
        <f t="shared" si="1"/>
        <v>6.5000000000582077</v>
      </c>
    </row>
    <row r="31" spans="2:9" x14ac:dyDescent="0.25">
      <c r="B31" s="9" t="s">
        <v>431</v>
      </c>
      <c r="C31" s="9" t="s">
        <v>347</v>
      </c>
      <c r="D31" s="9" t="s">
        <v>377</v>
      </c>
      <c r="E31" s="82">
        <f t="shared" si="0"/>
        <v>450</v>
      </c>
      <c r="F31" s="12" t="s">
        <v>295</v>
      </c>
      <c r="G31" s="12" t="s">
        <v>416</v>
      </c>
      <c r="H31" s="11" t="s">
        <v>304</v>
      </c>
      <c r="I31" s="36">
        <f t="shared" si="1"/>
        <v>7.5</v>
      </c>
    </row>
    <row r="32" spans="2:9" x14ac:dyDescent="0.25">
      <c r="B32" s="9" t="s">
        <v>432</v>
      </c>
      <c r="C32" s="9" t="s">
        <v>347</v>
      </c>
      <c r="D32" s="9" t="s">
        <v>363</v>
      </c>
      <c r="E32" s="82">
        <f t="shared" si="0"/>
        <v>239.99999999650754</v>
      </c>
      <c r="F32" s="12" t="s">
        <v>295</v>
      </c>
      <c r="G32" s="12" t="s">
        <v>433</v>
      </c>
      <c r="H32" s="11" t="s">
        <v>107</v>
      </c>
      <c r="I32" s="36">
        <f t="shared" si="1"/>
        <v>3.9999999999417923</v>
      </c>
    </row>
    <row r="33" spans="2:9" x14ac:dyDescent="0.25">
      <c r="B33" s="9" t="s">
        <v>434</v>
      </c>
      <c r="C33" s="9" t="s">
        <v>349</v>
      </c>
      <c r="D33" s="9" t="s">
        <v>361</v>
      </c>
      <c r="E33" s="82">
        <f t="shared" si="0"/>
        <v>180</v>
      </c>
      <c r="F33" s="12" t="s">
        <v>295</v>
      </c>
      <c r="G33" s="12" t="s">
        <v>433</v>
      </c>
      <c r="H33" s="11" t="s">
        <v>117</v>
      </c>
      <c r="I33" s="36">
        <f t="shared" si="1"/>
        <v>3</v>
      </c>
    </row>
    <row r="34" spans="2:9" x14ac:dyDescent="0.25">
      <c r="B34" s="9" t="s">
        <v>434</v>
      </c>
      <c r="C34" s="9" t="s">
        <v>371</v>
      </c>
      <c r="D34" s="9" t="s">
        <v>383</v>
      </c>
      <c r="E34" s="82">
        <f t="shared" si="0"/>
        <v>180</v>
      </c>
      <c r="F34" s="12" t="s">
        <v>295</v>
      </c>
      <c r="G34" s="12" t="s">
        <v>433</v>
      </c>
      <c r="H34" s="11" t="s">
        <v>304</v>
      </c>
      <c r="I34" s="36">
        <f t="shared" si="1"/>
        <v>3</v>
      </c>
    </row>
    <row r="35" spans="2:9" x14ac:dyDescent="0.25">
      <c r="B35" s="9" t="s">
        <v>435</v>
      </c>
      <c r="C35" s="9" t="s">
        <v>347</v>
      </c>
      <c r="D35" s="9" t="s">
        <v>373</v>
      </c>
      <c r="E35" s="82">
        <f t="shared" si="0"/>
        <v>390.00000000349246</v>
      </c>
      <c r="F35" s="12" t="s">
        <v>295</v>
      </c>
      <c r="G35" s="12" t="s">
        <v>417</v>
      </c>
      <c r="H35" s="11" t="s">
        <v>107</v>
      </c>
      <c r="I35" s="36">
        <f t="shared" si="1"/>
        <v>6.5000000000582077</v>
      </c>
    </row>
    <row r="36" spans="2:9" x14ac:dyDescent="0.25">
      <c r="B36" s="9" t="s">
        <v>435</v>
      </c>
      <c r="C36" s="9" t="s">
        <v>347</v>
      </c>
      <c r="D36" s="9" t="s">
        <v>355</v>
      </c>
      <c r="E36" s="82">
        <f t="shared" si="0"/>
        <v>120.00000000349246</v>
      </c>
      <c r="F36" s="12" t="s">
        <v>295</v>
      </c>
      <c r="G36" s="12" t="s">
        <v>436</v>
      </c>
      <c r="H36" s="11" t="s">
        <v>107</v>
      </c>
      <c r="I36" s="36">
        <f t="shared" si="1"/>
        <v>2.0000000000582077</v>
      </c>
    </row>
    <row r="37" spans="2:9" x14ac:dyDescent="0.25">
      <c r="B37" s="9" t="s">
        <v>437</v>
      </c>
      <c r="C37" s="9" t="s">
        <v>347</v>
      </c>
      <c r="D37" s="9" t="s">
        <v>361</v>
      </c>
      <c r="E37" s="82">
        <f t="shared" si="0"/>
        <v>210.00000000349246</v>
      </c>
      <c r="F37" s="12" t="s">
        <v>295</v>
      </c>
      <c r="G37" s="12" t="s">
        <v>433</v>
      </c>
      <c r="H37" s="11" t="s">
        <v>117</v>
      </c>
      <c r="I37" s="36">
        <f t="shared" si="1"/>
        <v>3.5000000000582077</v>
      </c>
    </row>
    <row r="38" spans="2:9" x14ac:dyDescent="0.25">
      <c r="B38" s="9" t="s">
        <v>438</v>
      </c>
      <c r="C38" s="9" t="s">
        <v>347</v>
      </c>
      <c r="D38" s="9" t="s">
        <v>361</v>
      </c>
      <c r="E38" s="82">
        <f t="shared" si="0"/>
        <v>210.00000000349246</v>
      </c>
      <c r="F38" s="12" t="s">
        <v>295</v>
      </c>
      <c r="G38" s="12" t="s">
        <v>436</v>
      </c>
      <c r="H38" s="11" t="s">
        <v>107</v>
      </c>
      <c r="I38" s="36">
        <f t="shared" si="1"/>
        <v>3.5000000000582077</v>
      </c>
    </row>
    <row r="39" spans="2:9" x14ac:dyDescent="0.25">
      <c r="B39" s="9" t="s">
        <v>439</v>
      </c>
      <c r="C39" s="9" t="s">
        <v>347</v>
      </c>
      <c r="D39" s="9" t="s">
        <v>361</v>
      </c>
      <c r="E39" s="82">
        <f t="shared" si="0"/>
        <v>210.00000000349246</v>
      </c>
      <c r="F39" s="12" t="s">
        <v>295</v>
      </c>
      <c r="G39" s="12" t="s">
        <v>433</v>
      </c>
      <c r="H39" s="11" t="s">
        <v>117</v>
      </c>
      <c r="I39" s="36">
        <f t="shared" si="1"/>
        <v>3.5000000000582077</v>
      </c>
    </row>
    <row r="40" spans="2:9" x14ac:dyDescent="0.25">
      <c r="B40" s="9" t="s">
        <v>439</v>
      </c>
      <c r="C40" s="9" t="s">
        <v>365</v>
      </c>
      <c r="D40" s="9" t="s">
        <v>381</v>
      </c>
      <c r="E40" s="82">
        <f t="shared" si="0"/>
        <v>239.99999999650754</v>
      </c>
      <c r="F40" s="12" t="s">
        <v>295</v>
      </c>
      <c r="G40" s="12" t="s">
        <v>433</v>
      </c>
      <c r="H40" s="11" t="s">
        <v>304</v>
      </c>
      <c r="I40" s="36">
        <f t="shared" si="1"/>
        <v>3.9999999999417923</v>
      </c>
    </row>
    <row r="41" spans="2:9" x14ac:dyDescent="0.25">
      <c r="B41" s="9" t="s">
        <v>440</v>
      </c>
      <c r="C41" s="9" t="s">
        <v>365</v>
      </c>
      <c r="D41" s="9" t="s">
        <v>377</v>
      </c>
      <c r="E41" s="82">
        <f t="shared" si="0"/>
        <v>180</v>
      </c>
      <c r="F41" s="12" t="s">
        <v>295</v>
      </c>
      <c r="G41" s="12" t="s">
        <v>417</v>
      </c>
      <c r="H41" s="11" t="s">
        <v>117</v>
      </c>
      <c r="I41" s="36">
        <f t="shared" si="1"/>
        <v>3</v>
      </c>
    </row>
    <row r="42" spans="2:9" x14ac:dyDescent="0.25">
      <c r="B42" s="9" t="s">
        <v>441</v>
      </c>
      <c r="C42" s="9" t="s">
        <v>347</v>
      </c>
      <c r="D42" s="9" t="s">
        <v>377</v>
      </c>
      <c r="E42" s="82">
        <f t="shared" si="0"/>
        <v>450</v>
      </c>
      <c r="F42" s="12" t="s">
        <v>295</v>
      </c>
      <c r="G42" s="12" t="s">
        <v>433</v>
      </c>
      <c r="H42" s="11" t="s">
        <v>304</v>
      </c>
      <c r="I42" s="36">
        <f t="shared" si="1"/>
        <v>7.5</v>
      </c>
    </row>
    <row r="43" spans="2:9" x14ac:dyDescent="0.25">
      <c r="B43" s="9" t="s">
        <v>442</v>
      </c>
      <c r="C43" s="9" t="s">
        <v>347</v>
      </c>
      <c r="D43" s="9" t="s">
        <v>377</v>
      </c>
      <c r="E43" s="82">
        <f t="shared" si="0"/>
        <v>450</v>
      </c>
      <c r="F43" s="12" t="s">
        <v>295</v>
      </c>
      <c r="G43" s="12" t="s">
        <v>433</v>
      </c>
      <c r="H43" s="11" t="s">
        <v>304</v>
      </c>
      <c r="I43" s="36">
        <f t="shared" si="1"/>
        <v>7.5</v>
      </c>
    </row>
    <row r="44" spans="2:9" x14ac:dyDescent="0.25">
      <c r="B44" s="9" t="s">
        <v>443</v>
      </c>
      <c r="C44" s="9" t="s">
        <v>349</v>
      </c>
      <c r="D44" s="9" t="s">
        <v>361</v>
      </c>
      <c r="E44" s="82">
        <f t="shared" si="0"/>
        <v>180</v>
      </c>
      <c r="F44" s="12" t="s">
        <v>295</v>
      </c>
      <c r="G44" s="12" t="s">
        <v>433</v>
      </c>
      <c r="H44" s="11" t="s">
        <v>117</v>
      </c>
      <c r="I44" s="36">
        <f t="shared" si="1"/>
        <v>3</v>
      </c>
    </row>
    <row r="45" spans="2:9" x14ac:dyDescent="0.25">
      <c r="B45" s="9" t="s">
        <v>444</v>
      </c>
      <c r="C45" s="9" t="s">
        <v>349</v>
      </c>
      <c r="D45" s="9" t="s">
        <v>361</v>
      </c>
      <c r="E45" s="82">
        <f t="shared" si="0"/>
        <v>180</v>
      </c>
      <c r="F45" s="12" t="s">
        <v>295</v>
      </c>
      <c r="G45" s="12" t="s">
        <v>433</v>
      </c>
      <c r="H45" s="11" t="s">
        <v>117</v>
      </c>
      <c r="I45" s="36">
        <f t="shared" si="1"/>
        <v>3</v>
      </c>
    </row>
    <row r="46" spans="2:9" x14ac:dyDescent="0.25">
      <c r="B46" s="9" t="s">
        <v>445</v>
      </c>
      <c r="C46" s="9" t="s">
        <v>365</v>
      </c>
      <c r="D46" s="9" t="s">
        <v>377</v>
      </c>
      <c r="E46" s="82">
        <f t="shared" si="0"/>
        <v>180</v>
      </c>
      <c r="F46" s="12" t="s">
        <v>295</v>
      </c>
      <c r="G46" s="12" t="s">
        <v>436</v>
      </c>
      <c r="H46" s="11" t="s">
        <v>117</v>
      </c>
      <c r="I46" s="36">
        <f t="shared" si="1"/>
        <v>3</v>
      </c>
    </row>
    <row r="47" spans="2:9" x14ac:dyDescent="0.25">
      <c r="B47" s="9" t="s">
        <v>446</v>
      </c>
      <c r="C47" s="9" t="s">
        <v>349</v>
      </c>
      <c r="D47" s="9" t="s">
        <v>361</v>
      </c>
      <c r="E47" s="82">
        <f t="shared" si="0"/>
        <v>180</v>
      </c>
      <c r="F47" s="12" t="s">
        <v>295</v>
      </c>
      <c r="G47" s="12" t="s">
        <v>433</v>
      </c>
      <c r="H47" s="11" t="s">
        <v>117</v>
      </c>
      <c r="I47" s="36">
        <f t="shared" si="1"/>
        <v>3</v>
      </c>
    </row>
    <row r="48" spans="2:9" x14ac:dyDescent="0.25">
      <c r="B48" s="9" t="s">
        <v>447</v>
      </c>
      <c r="C48" s="9" t="s">
        <v>365</v>
      </c>
      <c r="D48" s="9" t="s">
        <v>377</v>
      </c>
      <c r="E48" s="82">
        <f t="shared" si="0"/>
        <v>180</v>
      </c>
      <c r="F48" s="12" t="s">
        <v>295</v>
      </c>
      <c r="G48" s="12" t="s">
        <v>417</v>
      </c>
      <c r="H48" s="11" t="s">
        <v>117</v>
      </c>
      <c r="I48" s="36">
        <f t="shared" si="1"/>
        <v>3</v>
      </c>
    </row>
    <row r="49" spans="2:9" x14ac:dyDescent="0.25">
      <c r="B49" s="9" t="s">
        <v>448</v>
      </c>
      <c r="C49" s="9" t="s">
        <v>349</v>
      </c>
      <c r="D49" s="9" t="s">
        <v>361</v>
      </c>
      <c r="E49" s="82">
        <f t="shared" si="0"/>
        <v>180</v>
      </c>
      <c r="F49" s="12" t="s">
        <v>295</v>
      </c>
      <c r="G49" s="12" t="s">
        <v>433</v>
      </c>
      <c r="H49" s="11" t="s">
        <v>117</v>
      </c>
      <c r="I49" s="36">
        <f t="shared" si="1"/>
        <v>3</v>
      </c>
    </row>
    <row r="50" spans="2:9" x14ac:dyDescent="0.25">
      <c r="B50" s="9" t="s">
        <v>448</v>
      </c>
      <c r="C50" s="9" t="s">
        <v>361</v>
      </c>
      <c r="D50" s="9" t="s">
        <v>383</v>
      </c>
      <c r="E50" s="82">
        <f t="shared" si="0"/>
        <v>329.99999999650754</v>
      </c>
      <c r="F50" s="12" t="s">
        <v>295</v>
      </c>
      <c r="G50" s="12" t="s">
        <v>417</v>
      </c>
      <c r="H50" s="11" t="s">
        <v>304</v>
      </c>
      <c r="I50" s="36">
        <f t="shared" si="1"/>
        <v>5.4999999999417923</v>
      </c>
    </row>
    <row r="51" spans="2:9" x14ac:dyDescent="0.25">
      <c r="B51" s="9" t="s">
        <v>449</v>
      </c>
      <c r="C51" s="9" t="s">
        <v>363</v>
      </c>
      <c r="D51" s="9" t="s">
        <v>379</v>
      </c>
      <c r="E51" s="82">
        <f t="shared" si="0"/>
        <v>240.00000000698492</v>
      </c>
      <c r="F51" s="12" t="s">
        <v>295</v>
      </c>
      <c r="G51" s="12" t="s">
        <v>417</v>
      </c>
      <c r="H51" s="11" t="s">
        <v>304</v>
      </c>
      <c r="I51" s="36">
        <f t="shared" si="1"/>
        <v>4.0000000001164153</v>
      </c>
    </row>
    <row r="52" spans="2:9" x14ac:dyDescent="0.25">
      <c r="B52" s="9" t="s">
        <v>450</v>
      </c>
      <c r="C52" s="9" t="s">
        <v>349</v>
      </c>
      <c r="D52" s="9" t="s">
        <v>379</v>
      </c>
      <c r="E52" s="82">
        <f t="shared" si="0"/>
        <v>450</v>
      </c>
      <c r="F52" s="12" t="s">
        <v>295</v>
      </c>
      <c r="G52" s="12" t="s">
        <v>417</v>
      </c>
      <c r="H52" s="11" t="s">
        <v>304</v>
      </c>
      <c r="I52" s="36">
        <f t="shared" si="1"/>
        <v>7.5</v>
      </c>
    </row>
    <row r="53" spans="2:9" x14ac:dyDescent="0.25">
      <c r="B53" s="9" t="s">
        <v>451</v>
      </c>
      <c r="C53" s="9" t="s">
        <v>347</v>
      </c>
      <c r="D53" s="9" t="s">
        <v>377</v>
      </c>
      <c r="E53" s="82">
        <f t="shared" si="0"/>
        <v>450</v>
      </c>
      <c r="F53" s="12" t="s">
        <v>295</v>
      </c>
      <c r="G53" s="12" t="s">
        <v>433</v>
      </c>
      <c r="H53" s="11" t="s">
        <v>304</v>
      </c>
      <c r="I53" s="36">
        <f t="shared" si="1"/>
        <v>7.5</v>
      </c>
    </row>
    <row r="54" spans="2:9" x14ac:dyDescent="0.25">
      <c r="B54" s="9" t="s">
        <v>452</v>
      </c>
      <c r="C54" s="9" t="s">
        <v>347</v>
      </c>
      <c r="D54" s="9" t="s">
        <v>359</v>
      </c>
      <c r="E54" s="82">
        <f t="shared" si="0"/>
        <v>180</v>
      </c>
      <c r="F54" s="12" t="s">
        <v>295</v>
      </c>
      <c r="G54" s="12" t="s">
        <v>433</v>
      </c>
      <c r="H54" s="11" t="s">
        <v>304</v>
      </c>
      <c r="I54" s="36">
        <f t="shared" si="1"/>
        <v>3</v>
      </c>
    </row>
    <row r="55" spans="2:9" x14ac:dyDescent="0.25">
      <c r="B55" s="9" t="s">
        <v>452</v>
      </c>
      <c r="C55" s="9" t="s">
        <v>359</v>
      </c>
      <c r="D55" s="9" t="s">
        <v>377</v>
      </c>
      <c r="E55" s="82">
        <f t="shared" si="0"/>
        <v>270</v>
      </c>
      <c r="F55" s="12" t="s">
        <v>295</v>
      </c>
      <c r="G55" s="12" t="s">
        <v>417</v>
      </c>
      <c r="H55" s="11" t="s">
        <v>304</v>
      </c>
      <c r="I55" s="36">
        <f t="shared" si="1"/>
        <v>4.5</v>
      </c>
    </row>
    <row r="56" spans="2:9" x14ac:dyDescent="0.25">
      <c r="B56" s="9" t="s">
        <v>453</v>
      </c>
      <c r="C56" s="9" t="s">
        <v>347</v>
      </c>
      <c r="D56" s="9" t="s">
        <v>361</v>
      </c>
      <c r="E56" s="82">
        <f t="shared" si="0"/>
        <v>210.00000000349246</v>
      </c>
      <c r="F56" s="12" t="s">
        <v>295</v>
      </c>
      <c r="G56" s="12" t="s">
        <v>417</v>
      </c>
      <c r="H56" s="11" t="s">
        <v>304</v>
      </c>
      <c r="I56" s="36">
        <f t="shared" si="1"/>
        <v>3.5000000000582077</v>
      </c>
    </row>
    <row r="57" spans="2:9" x14ac:dyDescent="0.25">
      <c r="B57" s="9" t="s">
        <v>453</v>
      </c>
      <c r="C57" s="9" t="s">
        <v>365</v>
      </c>
      <c r="D57" s="9" t="s">
        <v>381</v>
      </c>
      <c r="E57" s="82">
        <f t="shared" si="0"/>
        <v>239.99999999650754</v>
      </c>
      <c r="F57" s="12" t="s">
        <v>295</v>
      </c>
      <c r="G57" s="12" t="s">
        <v>433</v>
      </c>
      <c r="H57" s="11" t="s">
        <v>304</v>
      </c>
      <c r="I57" s="36">
        <f t="shared" si="1"/>
        <v>3.9999999999417923</v>
      </c>
    </row>
    <row r="58" spans="2:9" x14ac:dyDescent="0.25">
      <c r="B58" s="9" t="s">
        <v>454</v>
      </c>
      <c r="C58" s="9" t="s">
        <v>347</v>
      </c>
      <c r="D58" s="9" t="s">
        <v>381</v>
      </c>
      <c r="E58" s="82">
        <f t="shared" si="0"/>
        <v>509.99999999650754</v>
      </c>
      <c r="F58" s="12" t="s">
        <v>295</v>
      </c>
      <c r="G58" s="12" t="s">
        <v>436</v>
      </c>
      <c r="H58" s="11" t="s">
        <v>307</v>
      </c>
      <c r="I58" s="36">
        <f t="shared" si="1"/>
        <v>8.4999999999417923</v>
      </c>
    </row>
    <row r="59" spans="2:9" x14ac:dyDescent="0.25">
      <c r="B59" s="9" t="s">
        <v>455</v>
      </c>
      <c r="C59" s="9" t="s">
        <v>347</v>
      </c>
      <c r="D59" s="9" t="s">
        <v>377</v>
      </c>
      <c r="E59" s="82">
        <f t="shared" si="0"/>
        <v>450</v>
      </c>
      <c r="F59" s="12" t="s">
        <v>295</v>
      </c>
      <c r="G59" s="12" t="s">
        <v>436</v>
      </c>
      <c r="H59" s="11" t="s">
        <v>300</v>
      </c>
      <c r="I59" s="36">
        <f t="shared" si="1"/>
        <v>7.5</v>
      </c>
    </row>
    <row r="60" spans="2:9" x14ac:dyDescent="0.25">
      <c r="B60" s="9" t="s">
        <v>456</v>
      </c>
      <c r="C60" s="9" t="s">
        <v>347</v>
      </c>
      <c r="D60" s="9" t="s">
        <v>361</v>
      </c>
      <c r="E60" s="82">
        <f t="shared" si="0"/>
        <v>210.00000000349246</v>
      </c>
      <c r="F60" s="12" t="s">
        <v>295</v>
      </c>
      <c r="G60" s="12" t="s">
        <v>457</v>
      </c>
      <c r="H60" s="11" t="s">
        <v>300</v>
      </c>
      <c r="I60" s="36">
        <f t="shared" si="1"/>
        <v>3.5000000000582077</v>
      </c>
    </row>
    <row r="61" spans="2:9" x14ac:dyDescent="0.25">
      <c r="B61" s="9" t="s">
        <v>456</v>
      </c>
      <c r="C61" s="9" t="s">
        <v>365</v>
      </c>
      <c r="D61" s="9" t="s">
        <v>381</v>
      </c>
      <c r="E61" s="82">
        <f t="shared" si="0"/>
        <v>239.99999999650754</v>
      </c>
      <c r="F61" s="12" t="s">
        <v>295</v>
      </c>
      <c r="G61" s="12" t="s">
        <v>457</v>
      </c>
      <c r="H61" s="11" t="s">
        <v>107</v>
      </c>
      <c r="I61" s="36">
        <f t="shared" si="1"/>
        <v>3.9999999999417923</v>
      </c>
    </row>
    <row r="62" spans="2:9" x14ac:dyDescent="0.25">
      <c r="B62" s="9" t="s">
        <v>458</v>
      </c>
      <c r="C62" s="9" t="s">
        <v>347</v>
      </c>
      <c r="D62" s="9" t="s">
        <v>369</v>
      </c>
      <c r="E62" s="82">
        <f t="shared" si="0"/>
        <v>329.99999999650754</v>
      </c>
      <c r="F62" s="12" t="s">
        <v>295</v>
      </c>
      <c r="G62" s="12" t="s">
        <v>457</v>
      </c>
      <c r="H62" s="11" t="s">
        <v>107</v>
      </c>
      <c r="I62" s="36">
        <f t="shared" si="1"/>
        <v>5.4999999999417923</v>
      </c>
    </row>
    <row r="63" spans="2:9" x14ac:dyDescent="0.25">
      <c r="B63" s="9" t="s">
        <v>459</v>
      </c>
      <c r="C63" s="9" t="s">
        <v>361</v>
      </c>
      <c r="D63" s="9" t="s">
        <v>381</v>
      </c>
      <c r="E63" s="82">
        <f t="shared" si="0"/>
        <v>299.99999999301508</v>
      </c>
      <c r="F63" s="12" t="s">
        <v>295</v>
      </c>
      <c r="G63" s="12" t="s">
        <v>436</v>
      </c>
      <c r="H63" s="11" t="s">
        <v>304</v>
      </c>
      <c r="I63" s="36">
        <f t="shared" si="1"/>
        <v>4.9999999998835847</v>
      </c>
    </row>
    <row r="64" spans="2:9" x14ac:dyDescent="0.25">
      <c r="B64" s="9" t="s">
        <v>460</v>
      </c>
      <c r="C64" s="9" t="s">
        <v>349</v>
      </c>
      <c r="D64" s="9" t="s">
        <v>361</v>
      </c>
      <c r="E64" s="82">
        <f t="shared" si="0"/>
        <v>180</v>
      </c>
      <c r="F64" s="12" t="s">
        <v>295</v>
      </c>
      <c r="G64" s="12" t="s">
        <v>457</v>
      </c>
      <c r="H64" s="11" t="s">
        <v>117</v>
      </c>
      <c r="I64" s="36">
        <f t="shared" si="1"/>
        <v>3</v>
      </c>
    </row>
    <row r="65" spans="2:9" x14ac:dyDescent="0.25">
      <c r="B65" s="9" t="s">
        <v>460</v>
      </c>
      <c r="C65" s="9" t="s">
        <v>363</v>
      </c>
      <c r="D65" s="9" t="s">
        <v>381</v>
      </c>
      <c r="E65" s="82">
        <f t="shared" si="0"/>
        <v>270</v>
      </c>
      <c r="F65" s="12" t="s">
        <v>295</v>
      </c>
      <c r="G65" s="12" t="s">
        <v>457</v>
      </c>
      <c r="H65" s="11" t="s">
        <v>107</v>
      </c>
      <c r="I65" s="36">
        <f t="shared" si="1"/>
        <v>4.5</v>
      </c>
    </row>
    <row r="66" spans="2:9" x14ac:dyDescent="0.25">
      <c r="B66" s="9" t="s">
        <v>461</v>
      </c>
      <c r="C66" s="9" t="s">
        <v>349</v>
      </c>
      <c r="D66" s="9" t="s">
        <v>361</v>
      </c>
      <c r="E66" s="82">
        <f t="shared" si="0"/>
        <v>180</v>
      </c>
      <c r="F66" s="12" t="s">
        <v>295</v>
      </c>
      <c r="G66" s="12" t="s">
        <v>457</v>
      </c>
      <c r="H66" s="11" t="s">
        <v>117</v>
      </c>
      <c r="I66" s="36">
        <f t="shared" si="1"/>
        <v>3</v>
      </c>
    </row>
    <row r="67" spans="2:9" x14ac:dyDescent="0.25">
      <c r="B67" s="9" t="s">
        <v>461</v>
      </c>
      <c r="C67" s="9" t="s">
        <v>363</v>
      </c>
      <c r="D67" s="9" t="s">
        <v>381</v>
      </c>
      <c r="E67" s="82">
        <f t="shared" si="0"/>
        <v>270</v>
      </c>
      <c r="F67" s="12" t="s">
        <v>295</v>
      </c>
      <c r="G67" s="12" t="s">
        <v>457</v>
      </c>
      <c r="H67" s="11" t="s">
        <v>107</v>
      </c>
      <c r="I67" s="36">
        <f t="shared" si="1"/>
        <v>4.5</v>
      </c>
    </row>
    <row r="68" spans="2:9" x14ac:dyDescent="0.25">
      <c r="B68" s="9" t="s">
        <v>462</v>
      </c>
      <c r="C68" s="9" t="s">
        <v>349</v>
      </c>
      <c r="D68" s="9" t="s">
        <v>361</v>
      </c>
      <c r="E68" s="82">
        <f t="shared" si="0"/>
        <v>180</v>
      </c>
      <c r="F68" s="12" t="s">
        <v>295</v>
      </c>
      <c r="G68" s="12" t="s">
        <v>457</v>
      </c>
      <c r="H68" s="11" t="s">
        <v>117</v>
      </c>
      <c r="I68" s="36">
        <f t="shared" si="1"/>
        <v>3</v>
      </c>
    </row>
    <row r="69" spans="2:9" x14ac:dyDescent="0.25">
      <c r="B69" s="9" t="s">
        <v>463</v>
      </c>
      <c r="C69" s="9" t="s">
        <v>349</v>
      </c>
      <c r="D69" s="9" t="s">
        <v>381</v>
      </c>
      <c r="E69" s="82">
        <f t="shared" si="0"/>
        <v>479.99999999301508</v>
      </c>
      <c r="F69" s="12" t="s">
        <v>295</v>
      </c>
      <c r="G69" s="12" t="s">
        <v>457</v>
      </c>
      <c r="H69" s="11" t="s">
        <v>304</v>
      </c>
      <c r="I69" s="36">
        <f t="shared" si="1"/>
        <v>7.9999999998835847</v>
      </c>
    </row>
    <row r="70" spans="2:9" x14ac:dyDescent="0.25">
      <c r="B70" s="9" t="s">
        <v>464</v>
      </c>
      <c r="C70" s="9" t="s">
        <v>349</v>
      </c>
      <c r="D70" s="9" t="s">
        <v>361</v>
      </c>
      <c r="E70" s="82">
        <f t="shared" si="0"/>
        <v>180</v>
      </c>
      <c r="F70" s="12" t="s">
        <v>295</v>
      </c>
      <c r="G70" s="12" t="s">
        <v>457</v>
      </c>
      <c r="H70" s="11" t="s">
        <v>117</v>
      </c>
      <c r="I70" s="36">
        <f t="shared" si="1"/>
        <v>3</v>
      </c>
    </row>
    <row r="71" spans="2:9" x14ac:dyDescent="0.25">
      <c r="B71" s="9" t="s">
        <v>465</v>
      </c>
      <c r="C71" s="9" t="s">
        <v>347</v>
      </c>
      <c r="D71" s="9" t="s">
        <v>359</v>
      </c>
      <c r="E71" s="82">
        <f t="shared" si="0"/>
        <v>180</v>
      </c>
      <c r="F71" s="12" t="s">
        <v>295</v>
      </c>
      <c r="G71" s="12" t="s">
        <v>457</v>
      </c>
      <c r="H71" s="11" t="s">
        <v>304</v>
      </c>
      <c r="I71" s="36">
        <f t="shared" si="1"/>
        <v>3</v>
      </c>
    </row>
    <row r="72" spans="2:9" x14ac:dyDescent="0.25">
      <c r="B72" s="9" t="s">
        <v>466</v>
      </c>
      <c r="C72" s="9" t="s">
        <v>351</v>
      </c>
      <c r="D72" s="9" t="s">
        <v>375</v>
      </c>
      <c r="E72" s="82">
        <f t="shared" si="0"/>
        <v>360</v>
      </c>
      <c r="F72" s="12" t="s">
        <v>295</v>
      </c>
      <c r="G72" s="12" t="s">
        <v>436</v>
      </c>
      <c r="H72" s="11" t="s">
        <v>304</v>
      </c>
      <c r="I72" s="36">
        <f t="shared" si="1"/>
        <v>6</v>
      </c>
    </row>
    <row r="73" spans="2:9" x14ac:dyDescent="0.25">
      <c r="B73" s="9" t="s">
        <v>467</v>
      </c>
      <c r="C73" s="9" t="s">
        <v>349</v>
      </c>
      <c r="D73" s="9" t="s">
        <v>361</v>
      </c>
      <c r="E73" s="82">
        <f t="shared" ref="E73:E136" si="2">IFERROR((VALUE(CONCATENATE(B73," ",D73,":00"))-VALUE(CONCATENATE(B73," ",C73,":00")))*24*60,"")</f>
        <v>180</v>
      </c>
      <c r="F73" s="12" t="s">
        <v>295</v>
      </c>
      <c r="G73" s="12" t="s">
        <v>457</v>
      </c>
      <c r="H73" s="11" t="s">
        <v>117</v>
      </c>
      <c r="I73" s="36">
        <f t="shared" ref="I73:I136" si="3">IFERROR(E73/60,"")</f>
        <v>3</v>
      </c>
    </row>
    <row r="74" spans="2:9" x14ac:dyDescent="0.25">
      <c r="B74" s="9" t="s">
        <v>467</v>
      </c>
      <c r="C74" s="9" t="s">
        <v>365</v>
      </c>
      <c r="D74" s="9" t="s">
        <v>377</v>
      </c>
      <c r="E74" s="82">
        <f t="shared" si="2"/>
        <v>180</v>
      </c>
      <c r="F74" s="12" t="s">
        <v>295</v>
      </c>
      <c r="G74" s="12" t="s">
        <v>436</v>
      </c>
      <c r="H74" s="11" t="s">
        <v>117</v>
      </c>
      <c r="I74" s="36">
        <f t="shared" si="3"/>
        <v>3</v>
      </c>
    </row>
    <row r="75" spans="2:9" x14ac:dyDescent="0.25">
      <c r="B75" s="9" t="s">
        <v>468</v>
      </c>
      <c r="C75" s="9" t="s">
        <v>347</v>
      </c>
      <c r="D75" s="9" t="s">
        <v>383</v>
      </c>
      <c r="E75" s="82">
        <f t="shared" si="2"/>
        <v>540</v>
      </c>
      <c r="F75" s="12" t="s">
        <v>295</v>
      </c>
      <c r="G75" s="12" t="s">
        <v>457</v>
      </c>
      <c r="H75" s="11" t="s">
        <v>304</v>
      </c>
      <c r="I75" s="36">
        <f t="shared" si="3"/>
        <v>9</v>
      </c>
    </row>
    <row r="76" spans="2:9" x14ac:dyDescent="0.25">
      <c r="B76" s="9"/>
      <c r="C76" s="9"/>
      <c r="D76" s="9"/>
      <c r="E76" s="82" t="str">
        <f t="shared" si="2"/>
        <v/>
      </c>
      <c r="F76" s="12"/>
      <c r="G76" s="12"/>
      <c r="H76" s="11"/>
      <c r="I76" s="36" t="str">
        <f t="shared" si="3"/>
        <v/>
      </c>
    </row>
    <row r="77" spans="2:9" x14ac:dyDescent="0.25">
      <c r="B77" s="9"/>
      <c r="C77" s="9"/>
      <c r="D77" s="9"/>
      <c r="E77" s="82" t="str">
        <f t="shared" si="2"/>
        <v/>
      </c>
      <c r="F77" s="12"/>
      <c r="G77" s="12"/>
      <c r="H77" s="11"/>
      <c r="I77" s="36" t="str">
        <f t="shared" si="3"/>
        <v/>
      </c>
    </row>
    <row r="78" spans="2:9" x14ac:dyDescent="0.25">
      <c r="B78" s="9"/>
      <c r="C78" s="9"/>
      <c r="D78" s="9"/>
      <c r="E78" s="82" t="str">
        <f t="shared" si="2"/>
        <v/>
      </c>
      <c r="F78" s="12"/>
      <c r="G78" s="12"/>
      <c r="H78" s="11"/>
      <c r="I78" s="36" t="str">
        <f t="shared" si="3"/>
        <v/>
      </c>
    </row>
    <row r="79" spans="2:9" x14ac:dyDescent="0.25">
      <c r="B79" s="9"/>
      <c r="C79" s="9"/>
      <c r="D79" s="9"/>
      <c r="E79" s="82" t="str">
        <f t="shared" si="2"/>
        <v/>
      </c>
      <c r="F79" s="12"/>
      <c r="G79" s="12"/>
      <c r="H79" s="11"/>
      <c r="I79" s="36" t="str">
        <f t="shared" si="3"/>
        <v/>
      </c>
    </row>
    <row r="80" spans="2:9" x14ac:dyDescent="0.25">
      <c r="B80" s="9"/>
      <c r="C80" s="9"/>
      <c r="D80" s="9"/>
      <c r="E80" s="82" t="str">
        <f t="shared" si="2"/>
        <v/>
      </c>
      <c r="F80" s="12"/>
      <c r="G80" s="12"/>
      <c r="H80" s="11"/>
      <c r="I80" s="36" t="str">
        <f t="shared" si="3"/>
        <v/>
      </c>
    </row>
    <row r="81" spans="2:9" x14ac:dyDescent="0.25">
      <c r="B81" s="9"/>
      <c r="C81" s="9"/>
      <c r="D81" s="9"/>
      <c r="E81" s="82" t="str">
        <f t="shared" si="2"/>
        <v/>
      </c>
      <c r="F81" s="12"/>
      <c r="G81" s="12"/>
      <c r="H81" s="11"/>
      <c r="I81" s="36" t="str">
        <f t="shared" si="3"/>
        <v/>
      </c>
    </row>
    <row r="82" spans="2:9" x14ac:dyDescent="0.25">
      <c r="B82" s="9"/>
      <c r="C82" s="9"/>
      <c r="D82" s="9"/>
      <c r="E82" s="82" t="str">
        <f t="shared" si="2"/>
        <v/>
      </c>
      <c r="F82" s="12"/>
      <c r="G82" s="12"/>
      <c r="H82" s="11"/>
      <c r="I82" s="36" t="str">
        <f t="shared" si="3"/>
        <v/>
      </c>
    </row>
    <row r="83" spans="2:9" x14ac:dyDescent="0.25">
      <c r="B83" s="9"/>
      <c r="C83" s="9"/>
      <c r="D83" s="9"/>
      <c r="E83" s="82" t="str">
        <f t="shared" si="2"/>
        <v/>
      </c>
      <c r="F83" s="12"/>
      <c r="G83" s="12"/>
      <c r="H83" s="11"/>
      <c r="I83" s="36" t="str">
        <f t="shared" si="3"/>
        <v/>
      </c>
    </row>
    <row r="84" spans="2:9" x14ac:dyDescent="0.25">
      <c r="B84" s="9"/>
      <c r="C84" s="9"/>
      <c r="D84" s="9"/>
      <c r="E84" s="82" t="str">
        <f t="shared" si="2"/>
        <v/>
      </c>
      <c r="F84" s="12"/>
      <c r="G84" s="12"/>
      <c r="H84" s="11"/>
      <c r="I84" s="36" t="str">
        <f t="shared" si="3"/>
        <v/>
      </c>
    </row>
    <row r="85" spans="2:9" x14ac:dyDescent="0.25">
      <c r="B85" s="9"/>
      <c r="C85" s="9"/>
      <c r="D85" s="9"/>
      <c r="E85" s="82" t="str">
        <f t="shared" si="2"/>
        <v/>
      </c>
      <c r="F85" s="12"/>
      <c r="G85" s="12"/>
      <c r="H85" s="11"/>
      <c r="I85" s="36" t="str">
        <f t="shared" si="3"/>
        <v/>
      </c>
    </row>
    <row r="86" spans="2:9" x14ac:dyDescent="0.25">
      <c r="B86" s="9"/>
      <c r="C86" s="9"/>
      <c r="D86" s="9"/>
      <c r="E86" s="82" t="str">
        <f t="shared" si="2"/>
        <v/>
      </c>
      <c r="F86" s="12"/>
      <c r="G86" s="12"/>
      <c r="H86" s="11"/>
      <c r="I86" s="36" t="str">
        <f t="shared" si="3"/>
        <v/>
      </c>
    </row>
    <row r="87" spans="2:9" x14ac:dyDescent="0.25">
      <c r="B87" s="9"/>
      <c r="C87" s="9"/>
      <c r="D87" s="9"/>
      <c r="E87" s="82" t="str">
        <f t="shared" si="2"/>
        <v/>
      </c>
      <c r="F87" s="12"/>
      <c r="G87" s="12"/>
      <c r="H87" s="11"/>
      <c r="I87" s="36" t="str">
        <f t="shared" si="3"/>
        <v/>
      </c>
    </row>
    <row r="88" spans="2:9" x14ac:dyDescent="0.25">
      <c r="B88" s="9"/>
      <c r="C88" s="9"/>
      <c r="D88" s="9"/>
      <c r="E88" s="82" t="str">
        <f t="shared" si="2"/>
        <v/>
      </c>
      <c r="F88" s="12"/>
      <c r="G88" s="12"/>
      <c r="H88" s="11"/>
      <c r="I88" s="36" t="str">
        <f t="shared" si="3"/>
        <v/>
      </c>
    </row>
    <row r="89" spans="2:9" x14ac:dyDescent="0.25">
      <c r="B89" s="9"/>
      <c r="C89" s="9"/>
      <c r="D89" s="9"/>
      <c r="E89" s="82" t="str">
        <f t="shared" si="2"/>
        <v/>
      </c>
      <c r="F89" s="12"/>
      <c r="G89" s="12"/>
      <c r="H89" s="11"/>
      <c r="I89" s="36" t="str">
        <f t="shared" si="3"/>
        <v/>
      </c>
    </row>
    <row r="90" spans="2:9" x14ac:dyDescent="0.25">
      <c r="B90" s="9"/>
      <c r="C90" s="9"/>
      <c r="D90" s="9"/>
      <c r="E90" s="82" t="str">
        <f t="shared" si="2"/>
        <v/>
      </c>
      <c r="F90" s="12"/>
      <c r="G90" s="12"/>
      <c r="H90" s="11"/>
      <c r="I90" s="36" t="str">
        <f t="shared" si="3"/>
        <v/>
      </c>
    </row>
    <row r="91" spans="2:9" x14ac:dyDescent="0.25">
      <c r="B91" s="9"/>
      <c r="C91" s="9"/>
      <c r="D91" s="9"/>
      <c r="E91" s="82" t="str">
        <f t="shared" si="2"/>
        <v/>
      </c>
      <c r="F91" s="12"/>
      <c r="G91" s="12"/>
      <c r="H91" s="11"/>
      <c r="I91" s="36" t="str">
        <f t="shared" si="3"/>
        <v/>
      </c>
    </row>
    <row r="92" spans="2:9" x14ac:dyDescent="0.25">
      <c r="B92" s="9"/>
      <c r="C92" s="9"/>
      <c r="D92" s="9"/>
      <c r="E92" s="82" t="str">
        <f t="shared" si="2"/>
        <v/>
      </c>
      <c r="F92" s="12"/>
      <c r="G92" s="12"/>
      <c r="H92" s="11"/>
      <c r="I92" s="36" t="str">
        <f t="shared" si="3"/>
        <v/>
      </c>
    </row>
    <row r="93" spans="2:9" x14ac:dyDescent="0.25">
      <c r="B93" s="9"/>
      <c r="C93" s="9"/>
      <c r="D93" s="9"/>
      <c r="E93" s="82" t="str">
        <f t="shared" si="2"/>
        <v/>
      </c>
      <c r="F93" s="12"/>
      <c r="G93" s="12"/>
      <c r="H93" s="11"/>
      <c r="I93" s="36" t="str">
        <f t="shared" si="3"/>
        <v/>
      </c>
    </row>
    <row r="94" spans="2:9" x14ac:dyDescent="0.25">
      <c r="B94" s="9"/>
      <c r="C94" s="9"/>
      <c r="D94" s="9"/>
      <c r="E94" s="82" t="str">
        <f t="shared" si="2"/>
        <v/>
      </c>
      <c r="F94" s="12"/>
      <c r="G94" s="12"/>
      <c r="H94" s="11"/>
      <c r="I94" s="36" t="str">
        <f t="shared" si="3"/>
        <v/>
      </c>
    </row>
    <row r="95" spans="2:9" x14ac:dyDescent="0.25">
      <c r="B95" s="9"/>
      <c r="C95" s="9"/>
      <c r="D95" s="9"/>
      <c r="E95" s="82" t="str">
        <f t="shared" si="2"/>
        <v/>
      </c>
      <c r="F95" s="12"/>
      <c r="G95" s="12"/>
      <c r="H95" s="11"/>
      <c r="I95" s="36" t="str">
        <f t="shared" si="3"/>
        <v/>
      </c>
    </row>
    <row r="96" spans="2:9" x14ac:dyDescent="0.25">
      <c r="B96" s="9"/>
      <c r="C96" s="9"/>
      <c r="D96" s="9"/>
      <c r="E96" s="82" t="str">
        <f t="shared" si="2"/>
        <v/>
      </c>
      <c r="F96" s="12"/>
      <c r="G96" s="12"/>
      <c r="H96" s="11"/>
      <c r="I96" s="36" t="str">
        <f t="shared" si="3"/>
        <v/>
      </c>
    </row>
    <row r="97" spans="2:9" x14ac:dyDescent="0.25">
      <c r="B97" s="9"/>
      <c r="C97" s="9"/>
      <c r="D97" s="9"/>
      <c r="E97" s="82" t="str">
        <f t="shared" si="2"/>
        <v/>
      </c>
      <c r="F97" s="12"/>
      <c r="G97" s="12"/>
      <c r="H97" s="11"/>
      <c r="I97" s="36" t="str">
        <f t="shared" si="3"/>
        <v/>
      </c>
    </row>
    <row r="98" spans="2:9" x14ac:dyDescent="0.25">
      <c r="B98" s="9"/>
      <c r="C98" s="9"/>
      <c r="D98" s="9"/>
      <c r="E98" s="82" t="str">
        <f t="shared" si="2"/>
        <v/>
      </c>
      <c r="F98" s="12"/>
      <c r="G98" s="12"/>
      <c r="H98" s="11"/>
      <c r="I98" s="36" t="str">
        <f t="shared" si="3"/>
        <v/>
      </c>
    </row>
    <row r="99" spans="2:9" x14ac:dyDescent="0.25">
      <c r="B99" s="9"/>
      <c r="C99" s="9"/>
      <c r="D99" s="9"/>
      <c r="E99" s="82" t="str">
        <f t="shared" si="2"/>
        <v/>
      </c>
      <c r="F99" s="12"/>
      <c r="G99" s="12"/>
      <c r="H99" s="11"/>
      <c r="I99" s="36" t="str">
        <f t="shared" si="3"/>
        <v/>
      </c>
    </row>
    <row r="100" spans="2:9" x14ac:dyDescent="0.25">
      <c r="B100" s="9"/>
      <c r="C100" s="9"/>
      <c r="D100" s="9"/>
      <c r="E100" s="82" t="str">
        <f t="shared" si="2"/>
        <v/>
      </c>
      <c r="F100" s="12"/>
      <c r="G100" s="12"/>
      <c r="H100" s="11"/>
      <c r="I100" s="36" t="str">
        <f t="shared" si="3"/>
        <v/>
      </c>
    </row>
    <row r="101" spans="2:9" x14ac:dyDescent="0.25">
      <c r="B101" s="9"/>
      <c r="C101" s="9"/>
      <c r="D101" s="9"/>
      <c r="E101" s="82" t="str">
        <f t="shared" si="2"/>
        <v/>
      </c>
      <c r="F101" s="12"/>
      <c r="G101" s="12"/>
      <c r="H101" s="11"/>
      <c r="I101" s="36" t="str">
        <f t="shared" si="3"/>
        <v/>
      </c>
    </row>
    <row r="102" spans="2:9" x14ac:dyDescent="0.25">
      <c r="B102" s="9"/>
      <c r="C102" s="9"/>
      <c r="D102" s="9"/>
      <c r="E102" s="82" t="str">
        <f t="shared" si="2"/>
        <v/>
      </c>
      <c r="F102" s="12"/>
      <c r="G102" s="12"/>
      <c r="H102" s="11"/>
      <c r="I102" s="36" t="str">
        <f t="shared" si="3"/>
        <v/>
      </c>
    </row>
    <row r="103" spans="2:9" x14ac:dyDescent="0.25">
      <c r="B103" s="9"/>
      <c r="C103" s="9"/>
      <c r="D103" s="9"/>
      <c r="E103" s="82" t="str">
        <f t="shared" si="2"/>
        <v/>
      </c>
      <c r="F103" s="12"/>
      <c r="G103" s="12"/>
      <c r="H103" s="11"/>
      <c r="I103" s="36" t="str">
        <f t="shared" si="3"/>
        <v/>
      </c>
    </row>
    <row r="104" spans="2:9" x14ac:dyDescent="0.25">
      <c r="B104" s="9"/>
      <c r="C104" s="9"/>
      <c r="D104" s="9"/>
      <c r="E104" s="82" t="str">
        <f t="shared" si="2"/>
        <v/>
      </c>
      <c r="F104" s="12"/>
      <c r="G104" s="12"/>
      <c r="H104" s="11"/>
      <c r="I104" s="36" t="str">
        <f t="shared" si="3"/>
        <v/>
      </c>
    </row>
    <row r="105" spans="2:9" x14ac:dyDescent="0.25">
      <c r="B105" s="9"/>
      <c r="C105" s="9"/>
      <c r="D105" s="9"/>
      <c r="E105" s="82" t="str">
        <f t="shared" si="2"/>
        <v/>
      </c>
      <c r="F105" s="12"/>
      <c r="G105" s="12"/>
      <c r="H105" s="11"/>
      <c r="I105" s="36" t="str">
        <f t="shared" si="3"/>
        <v/>
      </c>
    </row>
    <row r="106" spans="2:9" x14ac:dyDescent="0.25">
      <c r="B106" s="9"/>
      <c r="C106" s="9"/>
      <c r="D106" s="9"/>
      <c r="E106" s="82" t="str">
        <f t="shared" si="2"/>
        <v/>
      </c>
      <c r="F106" s="12"/>
      <c r="G106" s="12"/>
      <c r="H106" s="11"/>
      <c r="I106" s="36" t="str">
        <f t="shared" si="3"/>
        <v/>
      </c>
    </row>
    <row r="107" spans="2:9" x14ac:dyDescent="0.25">
      <c r="B107" s="9"/>
      <c r="C107" s="9"/>
      <c r="D107" s="9"/>
      <c r="E107" s="82" t="str">
        <f t="shared" si="2"/>
        <v/>
      </c>
      <c r="F107" s="12"/>
      <c r="G107" s="12"/>
      <c r="H107" s="11"/>
      <c r="I107" s="36" t="str">
        <f t="shared" si="3"/>
        <v/>
      </c>
    </row>
    <row r="108" spans="2:9" x14ac:dyDescent="0.25">
      <c r="B108" s="9"/>
      <c r="C108" s="9"/>
      <c r="D108" s="9"/>
      <c r="E108" s="82" t="str">
        <f t="shared" si="2"/>
        <v/>
      </c>
      <c r="F108" s="12"/>
      <c r="G108" s="12"/>
      <c r="H108" s="11"/>
      <c r="I108" s="36" t="str">
        <f t="shared" si="3"/>
        <v/>
      </c>
    </row>
    <row r="109" spans="2:9" x14ac:dyDescent="0.25">
      <c r="B109" s="9"/>
      <c r="C109" s="9"/>
      <c r="D109" s="9"/>
      <c r="E109" s="82" t="str">
        <f t="shared" si="2"/>
        <v/>
      </c>
      <c r="F109" s="12"/>
      <c r="G109" s="12"/>
      <c r="H109" s="11"/>
      <c r="I109" s="36" t="str">
        <f t="shared" si="3"/>
        <v/>
      </c>
    </row>
    <row r="110" spans="2:9" x14ac:dyDescent="0.25">
      <c r="B110" s="9"/>
      <c r="C110" s="9"/>
      <c r="D110" s="9"/>
      <c r="E110" s="82" t="str">
        <f t="shared" si="2"/>
        <v/>
      </c>
      <c r="F110" s="12"/>
      <c r="G110" s="12"/>
      <c r="H110" s="11"/>
      <c r="I110" s="36" t="str">
        <f t="shared" si="3"/>
        <v/>
      </c>
    </row>
    <row r="111" spans="2:9" x14ac:dyDescent="0.25">
      <c r="B111" s="9"/>
      <c r="C111" s="9"/>
      <c r="D111" s="9"/>
      <c r="E111" s="82" t="str">
        <f t="shared" si="2"/>
        <v/>
      </c>
      <c r="F111" s="12"/>
      <c r="G111" s="12"/>
      <c r="H111" s="11"/>
      <c r="I111" s="36" t="str">
        <f t="shared" si="3"/>
        <v/>
      </c>
    </row>
    <row r="112" spans="2:9" x14ac:dyDescent="0.25">
      <c r="B112" s="9"/>
      <c r="C112" s="9"/>
      <c r="D112" s="9"/>
      <c r="E112" s="82" t="str">
        <f t="shared" si="2"/>
        <v/>
      </c>
      <c r="F112" s="12"/>
      <c r="G112" s="12"/>
      <c r="H112" s="11"/>
      <c r="I112" s="36" t="str">
        <f t="shared" si="3"/>
        <v/>
      </c>
    </row>
    <row r="113" spans="2:9" x14ac:dyDescent="0.25">
      <c r="B113" s="9"/>
      <c r="C113" s="9"/>
      <c r="D113" s="9"/>
      <c r="E113" s="82" t="str">
        <f t="shared" si="2"/>
        <v/>
      </c>
      <c r="F113" s="12"/>
      <c r="G113" s="12"/>
      <c r="H113" s="11"/>
      <c r="I113" s="36" t="str">
        <f t="shared" si="3"/>
        <v/>
      </c>
    </row>
    <row r="114" spans="2:9" x14ac:dyDescent="0.25">
      <c r="B114" s="9"/>
      <c r="C114" s="9"/>
      <c r="D114" s="9"/>
      <c r="E114" s="82" t="str">
        <f t="shared" si="2"/>
        <v/>
      </c>
      <c r="F114" s="12"/>
      <c r="G114" s="12"/>
      <c r="H114" s="11"/>
      <c r="I114" s="36" t="str">
        <f t="shared" si="3"/>
        <v/>
      </c>
    </row>
    <row r="115" spans="2:9" x14ac:dyDescent="0.25">
      <c r="B115" s="9"/>
      <c r="C115" s="9"/>
      <c r="D115" s="9"/>
      <c r="E115" s="82" t="str">
        <f t="shared" si="2"/>
        <v/>
      </c>
      <c r="F115" s="12"/>
      <c r="G115" s="12"/>
      <c r="H115" s="11"/>
      <c r="I115" s="36" t="str">
        <f t="shared" si="3"/>
        <v/>
      </c>
    </row>
    <row r="116" spans="2:9" x14ac:dyDescent="0.25">
      <c r="B116" s="9"/>
      <c r="C116" s="9"/>
      <c r="D116" s="9"/>
      <c r="E116" s="82" t="str">
        <f t="shared" si="2"/>
        <v/>
      </c>
      <c r="F116" s="12"/>
      <c r="G116" s="12"/>
      <c r="H116" s="11"/>
      <c r="I116" s="36" t="str">
        <f t="shared" si="3"/>
        <v/>
      </c>
    </row>
    <row r="117" spans="2:9" x14ac:dyDescent="0.25">
      <c r="B117" s="9"/>
      <c r="C117" s="9"/>
      <c r="D117" s="9"/>
      <c r="E117" s="82" t="str">
        <f t="shared" si="2"/>
        <v/>
      </c>
      <c r="F117" s="12"/>
      <c r="G117" s="12"/>
      <c r="H117" s="11"/>
      <c r="I117" s="36" t="str">
        <f t="shared" si="3"/>
        <v/>
      </c>
    </row>
    <row r="118" spans="2:9" x14ac:dyDescent="0.25">
      <c r="B118" s="9"/>
      <c r="C118" s="9"/>
      <c r="D118" s="9"/>
      <c r="E118" s="82" t="str">
        <f t="shared" si="2"/>
        <v/>
      </c>
      <c r="F118" s="12"/>
      <c r="G118" s="12"/>
      <c r="H118" s="11"/>
      <c r="I118" s="36" t="str">
        <f t="shared" si="3"/>
        <v/>
      </c>
    </row>
    <row r="119" spans="2:9" x14ac:dyDescent="0.25">
      <c r="B119" s="9"/>
      <c r="C119" s="9"/>
      <c r="D119" s="9"/>
      <c r="E119" s="82" t="str">
        <f t="shared" si="2"/>
        <v/>
      </c>
      <c r="F119" s="12"/>
      <c r="G119" s="12"/>
      <c r="H119" s="11"/>
      <c r="I119" s="36" t="str">
        <f t="shared" si="3"/>
        <v/>
      </c>
    </row>
    <row r="120" spans="2:9" x14ac:dyDescent="0.25">
      <c r="B120" s="9"/>
      <c r="C120" s="9"/>
      <c r="D120" s="9"/>
      <c r="E120" s="82" t="str">
        <f t="shared" si="2"/>
        <v/>
      </c>
      <c r="F120" s="12"/>
      <c r="G120" s="12"/>
      <c r="H120" s="11"/>
      <c r="I120" s="36" t="str">
        <f t="shared" si="3"/>
        <v/>
      </c>
    </row>
    <row r="121" spans="2:9" x14ac:dyDescent="0.25">
      <c r="B121" s="9"/>
      <c r="C121" s="9"/>
      <c r="D121" s="9"/>
      <c r="E121" s="82" t="str">
        <f t="shared" si="2"/>
        <v/>
      </c>
      <c r="F121" s="12"/>
      <c r="G121" s="12"/>
      <c r="H121" s="11"/>
      <c r="I121" s="36" t="str">
        <f t="shared" si="3"/>
        <v/>
      </c>
    </row>
    <row r="122" spans="2:9" x14ac:dyDescent="0.25">
      <c r="B122" s="9"/>
      <c r="C122" s="9"/>
      <c r="D122" s="9"/>
      <c r="E122" s="82" t="str">
        <f t="shared" si="2"/>
        <v/>
      </c>
      <c r="F122" s="12"/>
      <c r="G122" s="12"/>
      <c r="H122" s="11"/>
      <c r="I122" s="36" t="str">
        <f t="shared" si="3"/>
        <v/>
      </c>
    </row>
    <row r="123" spans="2:9" x14ac:dyDescent="0.25">
      <c r="B123" s="9"/>
      <c r="C123" s="9"/>
      <c r="D123" s="9"/>
      <c r="E123" s="82" t="str">
        <f t="shared" si="2"/>
        <v/>
      </c>
      <c r="F123" s="12"/>
      <c r="G123" s="12"/>
      <c r="H123" s="11"/>
      <c r="I123" s="36" t="str">
        <f t="shared" si="3"/>
        <v/>
      </c>
    </row>
    <row r="124" spans="2:9" x14ac:dyDescent="0.25">
      <c r="B124" s="9"/>
      <c r="C124" s="9"/>
      <c r="D124" s="9"/>
      <c r="E124" s="82" t="str">
        <f t="shared" si="2"/>
        <v/>
      </c>
      <c r="F124" s="12"/>
      <c r="G124" s="12"/>
      <c r="H124" s="11"/>
      <c r="I124" s="36" t="str">
        <f t="shared" si="3"/>
        <v/>
      </c>
    </row>
    <row r="125" spans="2:9" x14ac:dyDescent="0.25">
      <c r="B125" s="9"/>
      <c r="C125" s="9"/>
      <c r="D125" s="9"/>
      <c r="E125" s="82" t="str">
        <f t="shared" si="2"/>
        <v/>
      </c>
      <c r="F125" s="12"/>
      <c r="G125" s="12"/>
      <c r="H125" s="11"/>
      <c r="I125" s="36" t="str">
        <f t="shared" si="3"/>
        <v/>
      </c>
    </row>
    <row r="126" spans="2:9" x14ac:dyDescent="0.25">
      <c r="B126" s="9"/>
      <c r="C126" s="9"/>
      <c r="D126" s="9"/>
      <c r="E126" s="82" t="str">
        <f t="shared" si="2"/>
        <v/>
      </c>
      <c r="F126" s="12"/>
      <c r="G126" s="12"/>
      <c r="H126" s="11"/>
      <c r="I126" s="36" t="str">
        <f t="shared" si="3"/>
        <v/>
      </c>
    </row>
    <row r="127" spans="2:9" x14ac:dyDescent="0.25">
      <c r="B127" s="9"/>
      <c r="C127" s="9"/>
      <c r="D127" s="9"/>
      <c r="E127" s="82" t="str">
        <f t="shared" si="2"/>
        <v/>
      </c>
      <c r="F127" s="12"/>
      <c r="G127" s="12"/>
      <c r="H127" s="11"/>
      <c r="I127" s="36" t="str">
        <f t="shared" si="3"/>
        <v/>
      </c>
    </row>
    <row r="128" spans="2:9" x14ac:dyDescent="0.25">
      <c r="B128" s="9"/>
      <c r="C128" s="9"/>
      <c r="D128" s="9"/>
      <c r="E128" s="82" t="str">
        <f t="shared" si="2"/>
        <v/>
      </c>
      <c r="F128" s="12"/>
      <c r="G128" s="12"/>
      <c r="H128" s="11"/>
      <c r="I128" s="36" t="str">
        <f t="shared" si="3"/>
        <v/>
      </c>
    </row>
    <row r="129" spans="2:9" x14ac:dyDescent="0.25">
      <c r="B129" s="9"/>
      <c r="C129" s="9"/>
      <c r="D129" s="9"/>
      <c r="E129" s="82" t="str">
        <f t="shared" si="2"/>
        <v/>
      </c>
      <c r="F129" s="12"/>
      <c r="G129" s="12"/>
      <c r="H129" s="11"/>
      <c r="I129" s="36" t="str">
        <f t="shared" si="3"/>
        <v/>
      </c>
    </row>
    <row r="130" spans="2:9" x14ac:dyDescent="0.25">
      <c r="B130" s="9"/>
      <c r="C130" s="9"/>
      <c r="D130" s="9"/>
      <c r="E130" s="82" t="str">
        <f t="shared" si="2"/>
        <v/>
      </c>
      <c r="F130" s="12"/>
      <c r="G130" s="12"/>
      <c r="H130" s="11"/>
      <c r="I130" s="36" t="str">
        <f t="shared" si="3"/>
        <v/>
      </c>
    </row>
    <row r="131" spans="2:9" x14ac:dyDescent="0.25">
      <c r="B131" s="9"/>
      <c r="C131" s="9"/>
      <c r="D131" s="9"/>
      <c r="E131" s="82" t="str">
        <f t="shared" si="2"/>
        <v/>
      </c>
      <c r="F131" s="12"/>
      <c r="G131" s="12"/>
      <c r="H131" s="11"/>
      <c r="I131" s="36" t="str">
        <f t="shared" si="3"/>
        <v/>
      </c>
    </row>
    <row r="132" spans="2:9" x14ac:dyDescent="0.25">
      <c r="B132" s="9"/>
      <c r="C132" s="9"/>
      <c r="D132" s="9"/>
      <c r="E132" s="82" t="str">
        <f t="shared" si="2"/>
        <v/>
      </c>
      <c r="F132" s="12"/>
      <c r="G132" s="12"/>
      <c r="H132" s="11"/>
      <c r="I132" s="36" t="str">
        <f t="shared" si="3"/>
        <v/>
      </c>
    </row>
    <row r="133" spans="2:9" x14ac:dyDescent="0.25">
      <c r="B133" s="9"/>
      <c r="C133" s="9"/>
      <c r="D133" s="9"/>
      <c r="E133" s="82" t="str">
        <f t="shared" si="2"/>
        <v/>
      </c>
      <c r="F133" s="12"/>
      <c r="G133" s="12"/>
      <c r="H133" s="11"/>
      <c r="I133" s="36" t="str">
        <f t="shared" si="3"/>
        <v/>
      </c>
    </row>
    <row r="134" spans="2:9" x14ac:dyDescent="0.25">
      <c r="B134" s="9"/>
      <c r="C134" s="9"/>
      <c r="D134" s="9"/>
      <c r="E134" s="82" t="str">
        <f t="shared" si="2"/>
        <v/>
      </c>
      <c r="F134" s="12"/>
      <c r="G134" s="12"/>
      <c r="H134" s="11"/>
      <c r="I134" s="36" t="str">
        <f t="shared" si="3"/>
        <v/>
      </c>
    </row>
    <row r="135" spans="2:9" x14ac:dyDescent="0.25">
      <c r="B135" s="9"/>
      <c r="C135" s="9"/>
      <c r="D135" s="9"/>
      <c r="E135" s="82" t="str">
        <f t="shared" si="2"/>
        <v/>
      </c>
      <c r="F135" s="12"/>
      <c r="G135" s="12"/>
      <c r="H135" s="11"/>
      <c r="I135" s="36" t="str">
        <f t="shared" si="3"/>
        <v/>
      </c>
    </row>
    <row r="136" spans="2:9" x14ac:dyDescent="0.25">
      <c r="B136" s="9"/>
      <c r="C136" s="9"/>
      <c r="D136" s="9"/>
      <c r="E136" s="82" t="str">
        <f t="shared" si="2"/>
        <v/>
      </c>
      <c r="F136" s="12"/>
      <c r="G136" s="12"/>
      <c r="H136" s="11"/>
      <c r="I136" s="36" t="str">
        <f t="shared" si="3"/>
        <v/>
      </c>
    </row>
    <row r="137" spans="2:9" x14ac:dyDescent="0.25">
      <c r="B137" s="9"/>
      <c r="C137" s="9"/>
      <c r="D137" s="9"/>
      <c r="E137" s="82" t="str">
        <f t="shared" ref="E137:E200" si="4">IFERROR((VALUE(CONCATENATE(B137," ",D137,":00"))-VALUE(CONCATENATE(B137," ",C137,":00")))*24*60,"")</f>
        <v/>
      </c>
      <c r="F137" s="12"/>
      <c r="G137" s="12"/>
      <c r="H137" s="11"/>
      <c r="I137" s="36" t="str">
        <f t="shared" ref="I137:I200" si="5">IFERROR(E137/60,"")</f>
        <v/>
      </c>
    </row>
    <row r="138" spans="2:9" x14ac:dyDescent="0.25">
      <c r="B138" s="9"/>
      <c r="C138" s="9"/>
      <c r="D138" s="9"/>
      <c r="E138" s="82" t="str">
        <f t="shared" si="4"/>
        <v/>
      </c>
      <c r="F138" s="12"/>
      <c r="G138" s="12"/>
      <c r="H138" s="11"/>
      <c r="I138" s="36" t="str">
        <f t="shared" si="5"/>
        <v/>
      </c>
    </row>
    <row r="139" spans="2:9" x14ac:dyDescent="0.25">
      <c r="B139" s="9"/>
      <c r="C139" s="9"/>
      <c r="D139" s="9"/>
      <c r="E139" s="82" t="str">
        <f t="shared" si="4"/>
        <v/>
      </c>
      <c r="F139" s="12"/>
      <c r="G139" s="12"/>
      <c r="H139" s="11"/>
      <c r="I139" s="36" t="str">
        <f t="shared" si="5"/>
        <v/>
      </c>
    </row>
    <row r="140" spans="2:9" x14ac:dyDescent="0.25">
      <c r="B140" s="9"/>
      <c r="C140" s="9"/>
      <c r="D140" s="9"/>
      <c r="E140" s="82" t="str">
        <f t="shared" si="4"/>
        <v/>
      </c>
      <c r="F140" s="12"/>
      <c r="G140" s="12"/>
      <c r="H140" s="11"/>
      <c r="I140" s="36" t="str">
        <f t="shared" si="5"/>
        <v/>
      </c>
    </row>
    <row r="141" spans="2:9" x14ac:dyDescent="0.25">
      <c r="B141" s="9"/>
      <c r="C141" s="9"/>
      <c r="D141" s="9"/>
      <c r="E141" s="82" t="str">
        <f t="shared" si="4"/>
        <v/>
      </c>
      <c r="F141" s="12"/>
      <c r="G141" s="12"/>
      <c r="H141" s="11"/>
      <c r="I141" s="36" t="str">
        <f t="shared" si="5"/>
        <v/>
      </c>
    </row>
    <row r="142" spans="2:9" x14ac:dyDescent="0.25">
      <c r="B142" s="9"/>
      <c r="C142" s="9"/>
      <c r="D142" s="9"/>
      <c r="E142" s="82" t="str">
        <f t="shared" si="4"/>
        <v/>
      </c>
      <c r="F142" s="12"/>
      <c r="G142" s="12"/>
      <c r="H142" s="11"/>
      <c r="I142" s="36" t="str">
        <f t="shared" si="5"/>
        <v/>
      </c>
    </row>
    <row r="143" spans="2:9" x14ac:dyDescent="0.25">
      <c r="B143" s="9"/>
      <c r="C143" s="9"/>
      <c r="D143" s="9"/>
      <c r="E143" s="82" t="str">
        <f t="shared" si="4"/>
        <v/>
      </c>
      <c r="F143" s="12"/>
      <c r="G143" s="12"/>
      <c r="H143" s="11"/>
      <c r="I143" s="36" t="str">
        <f t="shared" si="5"/>
        <v/>
      </c>
    </row>
    <row r="144" spans="2:9" x14ac:dyDescent="0.25">
      <c r="B144" s="9"/>
      <c r="C144" s="9"/>
      <c r="D144" s="9"/>
      <c r="E144" s="82" t="str">
        <f t="shared" si="4"/>
        <v/>
      </c>
      <c r="F144" s="12"/>
      <c r="G144" s="12"/>
      <c r="H144" s="11"/>
      <c r="I144" s="36" t="str">
        <f t="shared" si="5"/>
        <v/>
      </c>
    </row>
    <row r="145" spans="2:9" x14ac:dyDescent="0.25">
      <c r="B145" s="9"/>
      <c r="C145" s="9"/>
      <c r="D145" s="9"/>
      <c r="E145" s="82" t="str">
        <f t="shared" si="4"/>
        <v/>
      </c>
      <c r="F145" s="12"/>
      <c r="G145" s="12"/>
      <c r="H145" s="11"/>
      <c r="I145" s="36" t="str">
        <f t="shared" si="5"/>
        <v/>
      </c>
    </row>
    <row r="146" spans="2:9" x14ac:dyDescent="0.25">
      <c r="B146" s="9"/>
      <c r="C146" s="9"/>
      <c r="D146" s="9"/>
      <c r="E146" s="82" t="str">
        <f t="shared" si="4"/>
        <v/>
      </c>
      <c r="F146" s="12"/>
      <c r="G146" s="12"/>
      <c r="H146" s="11"/>
      <c r="I146" s="36" t="str">
        <f t="shared" si="5"/>
        <v/>
      </c>
    </row>
    <row r="147" spans="2:9" x14ac:dyDescent="0.25">
      <c r="B147" s="9"/>
      <c r="C147" s="9"/>
      <c r="D147" s="9"/>
      <c r="E147" s="82" t="str">
        <f t="shared" si="4"/>
        <v/>
      </c>
      <c r="F147" s="12"/>
      <c r="G147" s="12"/>
      <c r="H147" s="11"/>
      <c r="I147" s="36" t="str">
        <f t="shared" si="5"/>
        <v/>
      </c>
    </row>
    <row r="148" spans="2:9" x14ac:dyDescent="0.25">
      <c r="B148" s="9"/>
      <c r="C148" s="9"/>
      <c r="D148" s="9"/>
      <c r="E148" s="82" t="str">
        <f t="shared" si="4"/>
        <v/>
      </c>
      <c r="F148" s="12"/>
      <c r="G148" s="12"/>
      <c r="H148" s="11"/>
      <c r="I148" s="36" t="str">
        <f t="shared" si="5"/>
        <v/>
      </c>
    </row>
    <row r="149" spans="2:9" x14ac:dyDescent="0.25">
      <c r="B149" s="9"/>
      <c r="C149" s="9"/>
      <c r="D149" s="9"/>
      <c r="E149" s="82" t="str">
        <f t="shared" si="4"/>
        <v/>
      </c>
      <c r="F149" s="12"/>
      <c r="G149" s="12"/>
      <c r="H149" s="11"/>
      <c r="I149" s="36" t="str">
        <f t="shared" si="5"/>
        <v/>
      </c>
    </row>
    <row r="150" spans="2:9" x14ac:dyDescent="0.25">
      <c r="B150" s="9"/>
      <c r="C150" s="9"/>
      <c r="D150" s="9"/>
      <c r="E150" s="82" t="str">
        <f t="shared" si="4"/>
        <v/>
      </c>
      <c r="F150" s="12"/>
      <c r="G150" s="12"/>
      <c r="H150" s="11"/>
      <c r="I150" s="36" t="str">
        <f t="shared" si="5"/>
        <v/>
      </c>
    </row>
    <row r="151" spans="2:9" x14ac:dyDescent="0.25">
      <c r="B151" s="9"/>
      <c r="C151" s="9"/>
      <c r="D151" s="9"/>
      <c r="E151" s="82" t="str">
        <f t="shared" si="4"/>
        <v/>
      </c>
      <c r="F151" s="12"/>
      <c r="G151" s="12"/>
      <c r="H151" s="11"/>
      <c r="I151" s="36" t="str">
        <f t="shared" si="5"/>
        <v/>
      </c>
    </row>
    <row r="152" spans="2:9" x14ac:dyDescent="0.25">
      <c r="B152" s="9"/>
      <c r="C152" s="9"/>
      <c r="D152" s="9"/>
      <c r="E152" s="82" t="str">
        <f t="shared" si="4"/>
        <v/>
      </c>
      <c r="F152" s="12"/>
      <c r="G152" s="12"/>
      <c r="H152" s="11"/>
      <c r="I152" s="36" t="str">
        <f t="shared" si="5"/>
        <v/>
      </c>
    </row>
    <row r="153" spans="2:9" x14ac:dyDescent="0.25">
      <c r="B153" s="9"/>
      <c r="C153" s="9"/>
      <c r="D153" s="9"/>
      <c r="E153" s="82" t="str">
        <f t="shared" si="4"/>
        <v/>
      </c>
      <c r="F153" s="12"/>
      <c r="G153" s="12"/>
      <c r="H153" s="11"/>
      <c r="I153" s="36" t="str">
        <f t="shared" si="5"/>
        <v/>
      </c>
    </row>
    <row r="154" spans="2:9" x14ac:dyDescent="0.25">
      <c r="B154" s="9"/>
      <c r="C154" s="9"/>
      <c r="D154" s="9"/>
      <c r="E154" s="82" t="str">
        <f t="shared" si="4"/>
        <v/>
      </c>
      <c r="F154" s="12"/>
      <c r="G154" s="12"/>
      <c r="H154" s="11"/>
      <c r="I154" s="36" t="str">
        <f t="shared" si="5"/>
        <v/>
      </c>
    </row>
    <row r="155" spans="2:9" x14ac:dyDescent="0.25">
      <c r="B155" s="9"/>
      <c r="C155" s="9"/>
      <c r="D155" s="9"/>
      <c r="E155" s="82" t="str">
        <f t="shared" si="4"/>
        <v/>
      </c>
      <c r="F155" s="12"/>
      <c r="G155" s="12"/>
      <c r="H155" s="11"/>
      <c r="I155" s="36" t="str">
        <f t="shared" si="5"/>
        <v/>
      </c>
    </row>
    <row r="156" spans="2:9" x14ac:dyDescent="0.25">
      <c r="B156" s="9"/>
      <c r="C156" s="9"/>
      <c r="D156" s="9"/>
      <c r="E156" s="82" t="str">
        <f t="shared" si="4"/>
        <v/>
      </c>
      <c r="F156" s="12"/>
      <c r="G156" s="12"/>
      <c r="H156" s="11"/>
      <c r="I156" s="36" t="str">
        <f t="shared" si="5"/>
        <v/>
      </c>
    </row>
    <row r="157" spans="2:9" x14ac:dyDescent="0.25">
      <c r="B157" s="9"/>
      <c r="C157" s="9"/>
      <c r="D157" s="9"/>
      <c r="E157" s="82" t="str">
        <f t="shared" si="4"/>
        <v/>
      </c>
      <c r="F157" s="12"/>
      <c r="G157" s="12"/>
      <c r="H157" s="11"/>
      <c r="I157" s="36" t="str">
        <f t="shared" si="5"/>
        <v/>
      </c>
    </row>
    <row r="158" spans="2:9" x14ac:dyDescent="0.25">
      <c r="B158" s="9"/>
      <c r="C158" s="9"/>
      <c r="D158" s="9"/>
      <c r="E158" s="82" t="str">
        <f t="shared" si="4"/>
        <v/>
      </c>
      <c r="F158" s="12"/>
      <c r="G158" s="12"/>
      <c r="H158" s="11"/>
      <c r="I158" s="36" t="str">
        <f t="shared" si="5"/>
        <v/>
      </c>
    </row>
    <row r="159" spans="2:9" x14ac:dyDescent="0.25">
      <c r="B159" s="9"/>
      <c r="C159" s="9"/>
      <c r="D159" s="9"/>
      <c r="E159" s="82" t="str">
        <f t="shared" si="4"/>
        <v/>
      </c>
      <c r="F159" s="12"/>
      <c r="G159" s="12"/>
      <c r="H159" s="11"/>
      <c r="I159" s="36" t="str">
        <f t="shared" si="5"/>
        <v/>
      </c>
    </row>
    <row r="160" spans="2:9" x14ac:dyDescent="0.25">
      <c r="B160" s="9"/>
      <c r="C160" s="9"/>
      <c r="D160" s="9"/>
      <c r="E160" s="82" t="str">
        <f t="shared" si="4"/>
        <v/>
      </c>
      <c r="F160" s="12"/>
      <c r="G160" s="12"/>
      <c r="H160" s="11"/>
      <c r="I160" s="36" t="str">
        <f t="shared" si="5"/>
        <v/>
      </c>
    </row>
    <row r="161" spans="2:9" x14ac:dyDescent="0.25">
      <c r="B161" s="9"/>
      <c r="C161" s="9"/>
      <c r="D161" s="9"/>
      <c r="E161" s="82" t="str">
        <f t="shared" si="4"/>
        <v/>
      </c>
      <c r="F161" s="12"/>
      <c r="G161" s="12"/>
      <c r="H161" s="11"/>
      <c r="I161" s="36" t="str">
        <f t="shared" si="5"/>
        <v/>
      </c>
    </row>
    <row r="162" spans="2:9" x14ac:dyDescent="0.25">
      <c r="B162" s="9"/>
      <c r="C162" s="9"/>
      <c r="D162" s="9"/>
      <c r="E162" s="82" t="str">
        <f t="shared" si="4"/>
        <v/>
      </c>
      <c r="F162" s="12"/>
      <c r="G162" s="12"/>
      <c r="H162" s="11"/>
      <c r="I162" s="36" t="str">
        <f t="shared" si="5"/>
        <v/>
      </c>
    </row>
    <row r="163" spans="2:9" x14ac:dyDescent="0.25">
      <c r="B163" s="9"/>
      <c r="C163" s="9"/>
      <c r="D163" s="9"/>
      <c r="E163" s="82" t="str">
        <f t="shared" si="4"/>
        <v/>
      </c>
      <c r="F163" s="12"/>
      <c r="G163" s="12"/>
      <c r="H163" s="11"/>
      <c r="I163" s="36" t="str">
        <f t="shared" si="5"/>
        <v/>
      </c>
    </row>
    <row r="164" spans="2:9" x14ac:dyDescent="0.25">
      <c r="B164" s="9"/>
      <c r="C164" s="9"/>
      <c r="D164" s="9"/>
      <c r="E164" s="82" t="str">
        <f t="shared" si="4"/>
        <v/>
      </c>
      <c r="F164" s="12"/>
      <c r="G164" s="12"/>
      <c r="H164" s="11"/>
      <c r="I164" s="36" t="str">
        <f t="shared" si="5"/>
        <v/>
      </c>
    </row>
    <row r="165" spans="2:9" x14ac:dyDescent="0.25">
      <c r="B165" s="9"/>
      <c r="C165" s="9"/>
      <c r="D165" s="9"/>
      <c r="E165" s="82" t="str">
        <f t="shared" si="4"/>
        <v/>
      </c>
      <c r="F165" s="12"/>
      <c r="G165" s="12"/>
      <c r="H165" s="11"/>
      <c r="I165" s="36" t="str">
        <f t="shared" si="5"/>
        <v/>
      </c>
    </row>
    <row r="166" spans="2:9" x14ac:dyDescent="0.25">
      <c r="B166" s="9"/>
      <c r="C166" s="9"/>
      <c r="D166" s="9"/>
      <c r="E166" s="82" t="str">
        <f t="shared" si="4"/>
        <v/>
      </c>
      <c r="F166" s="12"/>
      <c r="G166" s="12"/>
      <c r="H166" s="11"/>
      <c r="I166" s="36" t="str">
        <f t="shared" si="5"/>
        <v/>
      </c>
    </row>
    <row r="167" spans="2:9" x14ac:dyDescent="0.25">
      <c r="B167" s="9"/>
      <c r="C167" s="9"/>
      <c r="D167" s="9"/>
      <c r="E167" s="82" t="str">
        <f t="shared" si="4"/>
        <v/>
      </c>
      <c r="F167" s="12"/>
      <c r="G167" s="12"/>
      <c r="H167" s="11"/>
      <c r="I167" s="36" t="str">
        <f t="shared" si="5"/>
        <v/>
      </c>
    </row>
    <row r="168" spans="2:9" x14ac:dyDescent="0.25">
      <c r="B168" s="9"/>
      <c r="C168" s="9"/>
      <c r="D168" s="9"/>
      <c r="E168" s="82" t="str">
        <f t="shared" si="4"/>
        <v/>
      </c>
      <c r="F168" s="12"/>
      <c r="G168" s="12"/>
      <c r="H168" s="11"/>
      <c r="I168" s="36" t="str">
        <f t="shared" si="5"/>
        <v/>
      </c>
    </row>
    <row r="169" spans="2:9" x14ac:dyDescent="0.25">
      <c r="B169" s="9"/>
      <c r="C169" s="9"/>
      <c r="D169" s="9"/>
      <c r="E169" s="82" t="str">
        <f t="shared" si="4"/>
        <v/>
      </c>
      <c r="F169" s="12"/>
      <c r="G169" s="12"/>
      <c r="H169" s="11"/>
      <c r="I169" s="36" t="str">
        <f t="shared" si="5"/>
        <v/>
      </c>
    </row>
    <row r="170" spans="2:9" x14ac:dyDescent="0.25">
      <c r="B170" s="9"/>
      <c r="C170" s="9"/>
      <c r="D170" s="9"/>
      <c r="E170" s="82" t="str">
        <f t="shared" si="4"/>
        <v/>
      </c>
      <c r="F170" s="12"/>
      <c r="G170" s="12"/>
      <c r="H170" s="11"/>
      <c r="I170" s="36" t="str">
        <f t="shared" si="5"/>
        <v/>
      </c>
    </row>
    <row r="171" spans="2:9" x14ac:dyDescent="0.25">
      <c r="B171" s="9"/>
      <c r="C171" s="9"/>
      <c r="D171" s="9"/>
      <c r="E171" s="82" t="str">
        <f t="shared" si="4"/>
        <v/>
      </c>
      <c r="F171" s="12"/>
      <c r="G171" s="12"/>
      <c r="H171" s="11"/>
      <c r="I171" s="36" t="str">
        <f t="shared" si="5"/>
        <v/>
      </c>
    </row>
    <row r="172" spans="2:9" x14ac:dyDescent="0.25">
      <c r="B172" s="9"/>
      <c r="C172" s="9"/>
      <c r="D172" s="9"/>
      <c r="E172" s="82" t="str">
        <f t="shared" si="4"/>
        <v/>
      </c>
      <c r="F172" s="12"/>
      <c r="G172" s="12"/>
      <c r="H172" s="11"/>
      <c r="I172" s="36" t="str">
        <f t="shared" si="5"/>
        <v/>
      </c>
    </row>
    <row r="173" spans="2:9" x14ac:dyDescent="0.25">
      <c r="B173" s="9"/>
      <c r="C173" s="9"/>
      <c r="D173" s="9"/>
      <c r="E173" s="82" t="str">
        <f t="shared" si="4"/>
        <v/>
      </c>
      <c r="F173" s="12"/>
      <c r="G173" s="12"/>
      <c r="H173" s="11"/>
      <c r="I173" s="36" t="str">
        <f t="shared" si="5"/>
        <v/>
      </c>
    </row>
    <row r="174" spans="2:9" x14ac:dyDescent="0.25">
      <c r="B174" s="9"/>
      <c r="C174" s="9"/>
      <c r="D174" s="9"/>
      <c r="E174" s="82" t="str">
        <f t="shared" si="4"/>
        <v/>
      </c>
      <c r="F174" s="12"/>
      <c r="G174" s="12"/>
      <c r="H174" s="11"/>
      <c r="I174" s="36" t="str">
        <f t="shared" si="5"/>
        <v/>
      </c>
    </row>
    <row r="175" spans="2:9" x14ac:dyDescent="0.25">
      <c r="B175" s="9"/>
      <c r="C175" s="9"/>
      <c r="D175" s="9"/>
      <c r="E175" s="82" t="str">
        <f t="shared" si="4"/>
        <v/>
      </c>
      <c r="F175" s="12"/>
      <c r="G175" s="12"/>
      <c r="H175" s="11"/>
      <c r="I175" s="36" t="str">
        <f t="shared" si="5"/>
        <v/>
      </c>
    </row>
    <row r="176" spans="2:9" x14ac:dyDescent="0.25">
      <c r="B176" s="9"/>
      <c r="C176" s="9"/>
      <c r="D176" s="9"/>
      <c r="E176" s="82" t="str">
        <f t="shared" si="4"/>
        <v/>
      </c>
      <c r="F176" s="12"/>
      <c r="G176" s="12"/>
      <c r="H176" s="11"/>
      <c r="I176" s="36" t="str">
        <f t="shared" si="5"/>
        <v/>
      </c>
    </row>
    <row r="177" spans="2:9" x14ac:dyDescent="0.25">
      <c r="B177" s="9"/>
      <c r="C177" s="9"/>
      <c r="D177" s="9"/>
      <c r="E177" s="82" t="str">
        <f t="shared" si="4"/>
        <v/>
      </c>
      <c r="F177" s="12"/>
      <c r="G177" s="12"/>
      <c r="H177" s="11"/>
      <c r="I177" s="36" t="str">
        <f t="shared" si="5"/>
        <v/>
      </c>
    </row>
    <row r="178" spans="2:9" x14ac:dyDescent="0.25">
      <c r="B178" s="9"/>
      <c r="C178" s="9"/>
      <c r="D178" s="9"/>
      <c r="E178" s="82" t="str">
        <f t="shared" si="4"/>
        <v/>
      </c>
      <c r="F178" s="12"/>
      <c r="G178" s="12"/>
      <c r="H178" s="11"/>
      <c r="I178" s="36" t="str">
        <f t="shared" si="5"/>
        <v/>
      </c>
    </row>
    <row r="179" spans="2:9" x14ac:dyDescent="0.25">
      <c r="B179" s="9"/>
      <c r="C179" s="9"/>
      <c r="D179" s="9"/>
      <c r="E179" s="82" t="str">
        <f t="shared" si="4"/>
        <v/>
      </c>
      <c r="F179" s="12"/>
      <c r="G179" s="12"/>
      <c r="H179" s="11"/>
      <c r="I179" s="36" t="str">
        <f t="shared" si="5"/>
        <v/>
      </c>
    </row>
    <row r="180" spans="2:9" x14ac:dyDescent="0.25">
      <c r="B180" s="9"/>
      <c r="C180" s="9"/>
      <c r="D180" s="9"/>
      <c r="E180" s="82" t="str">
        <f t="shared" si="4"/>
        <v/>
      </c>
      <c r="F180" s="12"/>
      <c r="G180" s="12"/>
      <c r="H180" s="11"/>
      <c r="I180" s="36" t="str">
        <f t="shared" si="5"/>
        <v/>
      </c>
    </row>
    <row r="181" spans="2:9" x14ac:dyDescent="0.25">
      <c r="B181" s="9"/>
      <c r="C181" s="9"/>
      <c r="D181" s="9"/>
      <c r="E181" s="82" t="str">
        <f t="shared" si="4"/>
        <v/>
      </c>
      <c r="F181" s="12"/>
      <c r="G181" s="12"/>
      <c r="H181" s="11"/>
      <c r="I181" s="36" t="str">
        <f t="shared" si="5"/>
        <v/>
      </c>
    </row>
    <row r="182" spans="2:9" x14ac:dyDescent="0.25">
      <c r="B182" s="9"/>
      <c r="C182" s="9"/>
      <c r="D182" s="9"/>
      <c r="E182" s="82" t="str">
        <f t="shared" si="4"/>
        <v/>
      </c>
      <c r="F182" s="12"/>
      <c r="G182" s="12"/>
      <c r="H182" s="11"/>
      <c r="I182" s="36" t="str">
        <f t="shared" si="5"/>
        <v/>
      </c>
    </row>
    <row r="183" spans="2:9" x14ac:dyDescent="0.25">
      <c r="B183" s="9"/>
      <c r="C183" s="9"/>
      <c r="D183" s="9"/>
      <c r="E183" s="82" t="str">
        <f t="shared" si="4"/>
        <v/>
      </c>
      <c r="F183" s="12"/>
      <c r="G183" s="12"/>
      <c r="H183" s="11"/>
      <c r="I183" s="36" t="str">
        <f t="shared" si="5"/>
        <v/>
      </c>
    </row>
    <row r="184" spans="2:9" x14ac:dyDescent="0.25">
      <c r="B184" s="9"/>
      <c r="C184" s="9"/>
      <c r="D184" s="9"/>
      <c r="E184" s="82" t="str">
        <f t="shared" si="4"/>
        <v/>
      </c>
      <c r="F184" s="12"/>
      <c r="G184" s="12"/>
      <c r="H184" s="11"/>
      <c r="I184" s="36" t="str">
        <f t="shared" si="5"/>
        <v/>
      </c>
    </row>
    <row r="185" spans="2:9" x14ac:dyDescent="0.25">
      <c r="B185" s="9"/>
      <c r="C185" s="9"/>
      <c r="D185" s="9"/>
      <c r="E185" s="82" t="str">
        <f t="shared" si="4"/>
        <v/>
      </c>
      <c r="F185" s="12"/>
      <c r="G185" s="12"/>
      <c r="H185" s="11"/>
      <c r="I185" s="36" t="str">
        <f t="shared" si="5"/>
        <v/>
      </c>
    </row>
    <row r="186" spans="2:9" x14ac:dyDescent="0.25">
      <c r="B186" s="9"/>
      <c r="C186" s="9"/>
      <c r="D186" s="9"/>
      <c r="E186" s="82" t="str">
        <f t="shared" si="4"/>
        <v/>
      </c>
      <c r="F186" s="12"/>
      <c r="G186" s="12"/>
      <c r="H186" s="11"/>
      <c r="I186" s="36" t="str">
        <f t="shared" si="5"/>
        <v/>
      </c>
    </row>
    <row r="187" spans="2:9" x14ac:dyDescent="0.25">
      <c r="B187" s="9"/>
      <c r="C187" s="9"/>
      <c r="D187" s="9"/>
      <c r="E187" s="82" t="str">
        <f t="shared" si="4"/>
        <v/>
      </c>
      <c r="F187" s="12"/>
      <c r="G187" s="12"/>
      <c r="H187" s="11"/>
      <c r="I187" s="36" t="str">
        <f t="shared" si="5"/>
        <v/>
      </c>
    </row>
    <row r="188" spans="2:9" x14ac:dyDescent="0.25">
      <c r="B188" s="9"/>
      <c r="C188" s="9"/>
      <c r="D188" s="9"/>
      <c r="E188" s="82" t="str">
        <f t="shared" si="4"/>
        <v/>
      </c>
      <c r="F188" s="12"/>
      <c r="G188" s="12"/>
      <c r="H188" s="11"/>
      <c r="I188" s="36" t="str">
        <f t="shared" si="5"/>
        <v/>
      </c>
    </row>
    <row r="189" spans="2:9" x14ac:dyDescent="0.25">
      <c r="B189" s="9"/>
      <c r="C189" s="9"/>
      <c r="D189" s="9"/>
      <c r="E189" s="82" t="str">
        <f t="shared" si="4"/>
        <v/>
      </c>
      <c r="F189" s="12"/>
      <c r="G189" s="12"/>
      <c r="H189" s="11"/>
      <c r="I189" s="36" t="str">
        <f t="shared" si="5"/>
        <v/>
      </c>
    </row>
    <row r="190" spans="2:9" x14ac:dyDescent="0.25">
      <c r="B190" s="9"/>
      <c r="C190" s="9"/>
      <c r="D190" s="9"/>
      <c r="E190" s="82" t="str">
        <f t="shared" si="4"/>
        <v/>
      </c>
      <c r="F190" s="12"/>
      <c r="G190" s="12"/>
      <c r="H190" s="11"/>
      <c r="I190" s="36" t="str">
        <f t="shared" si="5"/>
        <v/>
      </c>
    </row>
    <row r="191" spans="2:9" x14ac:dyDescent="0.25">
      <c r="B191" s="9"/>
      <c r="C191" s="9"/>
      <c r="D191" s="9"/>
      <c r="E191" s="82" t="str">
        <f t="shared" si="4"/>
        <v/>
      </c>
      <c r="F191" s="12"/>
      <c r="G191" s="12"/>
      <c r="H191" s="11"/>
      <c r="I191" s="36" t="str">
        <f t="shared" si="5"/>
        <v/>
      </c>
    </row>
    <row r="192" spans="2:9" x14ac:dyDescent="0.25">
      <c r="B192" s="9"/>
      <c r="C192" s="9"/>
      <c r="D192" s="9"/>
      <c r="E192" s="82" t="str">
        <f t="shared" si="4"/>
        <v/>
      </c>
      <c r="F192" s="12"/>
      <c r="G192" s="12"/>
      <c r="H192" s="11"/>
      <c r="I192" s="36" t="str">
        <f t="shared" si="5"/>
        <v/>
      </c>
    </row>
    <row r="193" spans="2:9" x14ac:dyDescent="0.25">
      <c r="B193" s="9"/>
      <c r="C193" s="9"/>
      <c r="D193" s="9"/>
      <c r="E193" s="82" t="str">
        <f t="shared" si="4"/>
        <v/>
      </c>
      <c r="F193" s="12"/>
      <c r="G193" s="12"/>
      <c r="H193" s="11"/>
      <c r="I193" s="36" t="str">
        <f t="shared" si="5"/>
        <v/>
      </c>
    </row>
    <row r="194" spans="2:9" x14ac:dyDescent="0.25">
      <c r="B194" s="9"/>
      <c r="C194" s="9"/>
      <c r="D194" s="9"/>
      <c r="E194" s="82" t="str">
        <f t="shared" si="4"/>
        <v/>
      </c>
      <c r="F194" s="12"/>
      <c r="G194" s="12"/>
      <c r="H194" s="11"/>
      <c r="I194" s="36" t="str">
        <f t="shared" si="5"/>
        <v/>
      </c>
    </row>
    <row r="195" spans="2:9" x14ac:dyDescent="0.25">
      <c r="B195" s="13" t="s">
        <v>81</v>
      </c>
      <c r="C195" s="13"/>
      <c r="D195" s="13"/>
      <c r="E195" s="82" t="str">
        <f t="shared" si="4"/>
        <v/>
      </c>
      <c r="F195" s="14"/>
      <c r="G195" s="14"/>
      <c r="H195" s="11"/>
      <c r="I195" s="36" t="str">
        <f t="shared" si="5"/>
        <v/>
      </c>
    </row>
    <row r="196" spans="2:9" x14ac:dyDescent="0.25">
      <c r="B196" s="9"/>
      <c r="C196" s="9"/>
      <c r="D196" s="9"/>
      <c r="E196" s="82" t="str">
        <f t="shared" si="4"/>
        <v/>
      </c>
      <c r="F196" s="12"/>
      <c r="G196" s="12"/>
      <c r="H196" s="11"/>
      <c r="I196" s="36" t="str">
        <f t="shared" si="5"/>
        <v/>
      </c>
    </row>
    <row r="197" spans="2:9" x14ac:dyDescent="0.25">
      <c r="B197" s="9"/>
      <c r="C197" s="9"/>
      <c r="D197" s="9"/>
      <c r="E197" s="82" t="str">
        <f t="shared" si="4"/>
        <v/>
      </c>
      <c r="F197" s="12"/>
      <c r="G197" s="12"/>
      <c r="H197" s="11"/>
      <c r="I197" s="36" t="str">
        <f t="shared" si="5"/>
        <v/>
      </c>
    </row>
    <row r="198" spans="2:9" x14ac:dyDescent="0.25">
      <c r="B198" s="9"/>
      <c r="C198" s="9"/>
      <c r="D198" s="9"/>
      <c r="E198" s="82" t="str">
        <f t="shared" si="4"/>
        <v/>
      </c>
      <c r="F198" s="12"/>
      <c r="G198" s="12"/>
      <c r="H198" s="11"/>
      <c r="I198" s="36" t="str">
        <f t="shared" si="5"/>
        <v/>
      </c>
    </row>
    <row r="199" spans="2:9" x14ac:dyDescent="0.25">
      <c r="B199" s="9"/>
      <c r="C199" s="9"/>
      <c r="D199" s="9"/>
      <c r="E199" s="82" t="str">
        <f t="shared" si="4"/>
        <v/>
      </c>
      <c r="F199" s="12"/>
      <c r="G199" s="12"/>
      <c r="H199" s="11"/>
      <c r="I199" s="36" t="str">
        <f t="shared" si="5"/>
        <v/>
      </c>
    </row>
    <row r="200" spans="2:9" x14ac:dyDescent="0.25">
      <c r="B200" s="9"/>
      <c r="C200" s="9"/>
      <c r="D200" s="9"/>
      <c r="E200" s="82" t="str">
        <f t="shared" si="4"/>
        <v/>
      </c>
      <c r="F200" s="12"/>
      <c r="G200" s="12"/>
      <c r="H200" s="11"/>
      <c r="I200" s="36" t="str">
        <f t="shared" si="5"/>
        <v/>
      </c>
    </row>
    <row r="201" spans="2:9" x14ac:dyDescent="0.25">
      <c r="B201" s="9"/>
      <c r="C201" s="9"/>
      <c r="D201" s="9"/>
      <c r="E201" s="82" t="str">
        <f t="shared" ref="E201" si="6">IFERROR((VALUE(CONCATENATE(B201," ",D201,":00"))-VALUE(CONCATENATE(B201," ",C201,":00")))*24*60,"")</f>
        <v/>
      </c>
      <c r="F201" s="12"/>
      <c r="G201" s="12"/>
      <c r="H201" s="11"/>
      <c r="I201" s="36" t="str">
        <f t="shared" ref="I201" si="7">IFERROR(E201/60,"")</f>
        <v/>
      </c>
    </row>
    <row r="202" spans="2:9" ht="15.75" x14ac:dyDescent="0.25">
      <c r="B202" s="33"/>
      <c r="C202" s="34"/>
      <c r="D202" s="34"/>
      <c r="E202" s="34"/>
      <c r="F202" s="34"/>
      <c r="G202" s="34"/>
      <c r="H202" s="35"/>
      <c r="I202" s="83">
        <f>SUM($I$8:I201)</f>
        <v>305.50000000011642</v>
      </c>
    </row>
  </sheetData>
  <sheetProtection algorithmName="SHA-512" hashValue="tTOcLhqzR3YdCO3U/AOszwDUv6DM5/u5ws0YrXh3g1/DMUVTY41kOX6fE6UJtoZP1rB6FiL1KcVSIqJp7uZZ6g==" saltValue="k9bBkustbZlIYMKik2adOg==" spinCount="100000" sheet="1" selectLockedCells="1"/>
  <mergeCells count="2">
    <mergeCell ref="L2:L5"/>
    <mergeCell ref="G3:G5"/>
  </mergeCells>
  <pageMargins left="0.7" right="0.7" top="0.75" bottom="0.75" header="0.3" footer="0.3"/>
  <pageSetup paperSize="9" scale="43"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1" operator="containsText" id="{84C4413E-82EA-4D3C-92BC-B81378EEA44F}">
            <xm:f>NOT(ISERROR(SEARCH($P$2,L2)))</xm:f>
            <xm:f>$P$2</xm:f>
            <x14:dxf>
              <fill>
                <patternFill>
                  <bgColor rgb="FF92D050"/>
                </patternFill>
              </fill>
            </x14:dxf>
          </x14:cfRule>
          <x14:cfRule type="containsText" priority="2" operator="containsText" id="{EECE92CC-92FA-4D0A-AEC8-AD62DFD59B6E}">
            <xm:f>NOT(ISERROR(SEARCH($P$3,L2)))</xm:f>
            <xm:f>$P$3</xm:f>
            <x14:dxf>
              <fill>
                <patternFill>
                  <bgColor rgb="FFEE8866"/>
                </patternFill>
              </fill>
            </x14:dxf>
          </x14:cfRule>
          <xm:sqref>L2:L5</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B7F3970D-F8D1-449B-A12E-423F0970DEF2}">
          <x14:formula1>
            <xm:f>Lookups!$G$2:$G$4</xm:f>
          </x14:formula1>
          <xm:sqref>F8:F201</xm:sqref>
        </x14:dataValidation>
        <x14:dataValidation type="list" allowBlank="1" showInputMessage="1" showErrorMessage="1" xr:uid="{F311C70D-EACA-4DC1-AF28-175A107E8E37}">
          <x14:formula1>
            <xm:f>Lookups!$F$2:$F$20</xm:f>
          </x14:formula1>
          <xm:sqref>G8:G201</xm:sqref>
        </x14:dataValidation>
        <x14:dataValidation type="list" allowBlank="1" showInputMessage="1" showErrorMessage="1" xr:uid="{FE6D197F-0D64-4A93-9EF3-8FD68563FD74}">
          <x14:formula1>
            <xm:f>Lookups!$C$2:$C$6</xm:f>
          </x14:formula1>
          <xm:sqref>H8:H201</xm:sqref>
        </x14:dataValidation>
        <x14:dataValidation type="list" allowBlank="1" showInputMessage="1" showErrorMessage="1" xr:uid="{389D3C0D-C799-4E88-9B76-1B3A20D8BEA9}">
          <x14:formula1>
            <xm:f>Lookups!$H$2:$H$97</xm:f>
          </x14:formula1>
          <xm:sqref>C8:D201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915FF-C078-4B5A-96FB-FEF9520AC17D}">
  <sheetPr codeName="Sheet5"/>
  <dimension ref="A1:W948"/>
  <sheetViews>
    <sheetView topLeftCell="K1" zoomScale="85" zoomScaleNormal="85" workbookViewId="0">
      <pane ySplit="1" topLeftCell="A2" activePane="bottomLeft" state="frozen"/>
      <selection pane="bottomLeft" activeCell="K4" sqref="K4"/>
    </sheetView>
  </sheetViews>
  <sheetFormatPr defaultRowHeight="15" x14ac:dyDescent="0.25"/>
  <cols>
    <col min="1" max="1" width="39.7109375" customWidth="1"/>
    <col min="2" max="2" width="22.85546875" hidden="1" customWidth="1"/>
    <col min="3" max="3" width="61.140625" bestFit="1" customWidth="1"/>
    <col min="4" max="4" width="17.85546875" customWidth="1"/>
    <col min="5" max="5" width="11" customWidth="1"/>
    <col min="6" max="6" width="16.7109375" customWidth="1"/>
    <col min="7" max="7" width="14.42578125" customWidth="1"/>
    <col min="8" max="8" width="5.140625" bestFit="1" customWidth="1"/>
    <col min="9" max="9" width="8.85546875" customWidth="1"/>
    <col min="10" max="10" width="72" bestFit="1" customWidth="1"/>
    <col min="11" max="11" width="20.85546875" bestFit="1" customWidth="1"/>
    <col min="12" max="12" width="30.7109375" bestFit="1" customWidth="1"/>
    <col min="13" max="13" width="27.140625" bestFit="1" customWidth="1"/>
    <col min="14" max="14" width="10.42578125" bestFit="1" customWidth="1"/>
    <col min="15" max="15" width="11.28515625" customWidth="1"/>
    <col min="16" max="16" width="10.140625" customWidth="1"/>
    <col min="17" max="17" width="8.28515625" bestFit="1" customWidth="1"/>
    <col min="18" max="18" width="10" customWidth="1"/>
    <col min="19" max="19" width="10.5703125" customWidth="1"/>
    <col min="20" max="20" width="8.5703125" bestFit="1" customWidth="1"/>
    <col min="21" max="21" width="9" bestFit="1" customWidth="1"/>
    <col min="22" max="22" width="10.140625" bestFit="1" customWidth="1"/>
  </cols>
  <sheetData>
    <row r="1" spans="1:23" s="18" customFormat="1" ht="35.450000000000003" customHeight="1" x14ac:dyDescent="0.25">
      <c r="A1" s="17" t="s">
        <v>19</v>
      </c>
      <c r="B1" s="17" t="s">
        <v>82</v>
      </c>
      <c r="C1" s="17" t="s">
        <v>83</v>
      </c>
      <c r="D1" s="17" t="s">
        <v>84</v>
      </c>
      <c r="E1" s="17" t="s">
        <v>85</v>
      </c>
      <c r="F1" s="17" t="s">
        <v>86</v>
      </c>
      <c r="G1" s="17" t="s">
        <v>87</v>
      </c>
      <c r="H1" s="17" t="s">
        <v>88</v>
      </c>
      <c r="I1" s="17" t="s">
        <v>89</v>
      </c>
      <c r="J1" s="17" t="s">
        <v>90</v>
      </c>
      <c r="K1" s="17" t="s">
        <v>55</v>
      </c>
      <c r="L1" s="17" t="s">
        <v>91</v>
      </c>
      <c r="M1" s="17" t="s">
        <v>92</v>
      </c>
      <c r="N1" s="17" t="s">
        <v>93</v>
      </c>
      <c r="O1" s="17" t="s">
        <v>94</v>
      </c>
      <c r="P1" s="17" t="s">
        <v>95</v>
      </c>
      <c r="Q1" s="17" t="s">
        <v>96</v>
      </c>
      <c r="R1" s="17" t="s">
        <v>97</v>
      </c>
      <c r="S1" s="17" t="s">
        <v>98</v>
      </c>
      <c r="T1" s="17" t="s">
        <v>99</v>
      </c>
      <c r="U1" s="17" t="s">
        <v>100</v>
      </c>
      <c r="V1" s="17" t="s">
        <v>101</v>
      </c>
      <c r="W1" s="17" t="s">
        <v>102</v>
      </c>
    </row>
    <row r="2" spans="1:23" x14ac:dyDescent="0.25">
      <c r="A2" t="s">
        <v>103</v>
      </c>
      <c r="B2" t="s">
        <v>104</v>
      </c>
      <c r="C2" t="str">
        <f>IF(B2="N/A",A2,A2&amp;" - "&amp;B2)</f>
        <v>Artificial Intelligence Data Specialist Level 7</v>
      </c>
      <c r="D2">
        <v>15</v>
      </c>
      <c r="E2">
        <v>528</v>
      </c>
      <c r="F2" t="b">
        <v>0</v>
      </c>
      <c r="G2" t="b">
        <v>1</v>
      </c>
      <c r="H2">
        <v>7</v>
      </c>
      <c r="I2">
        <v>1</v>
      </c>
      <c r="J2" t="s">
        <v>105</v>
      </c>
      <c r="K2" t="s">
        <v>106</v>
      </c>
      <c r="L2" t="s">
        <v>107</v>
      </c>
      <c r="M2" t="s">
        <v>108</v>
      </c>
      <c r="N2" t="s">
        <v>109</v>
      </c>
      <c r="O2" t="s">
        <v>110</v>
      </c>
      <c r="P2" t="s">
        <v>111</v>
      </c>
      <c r="Q2">
        <v>40</v>
      </c>
      <c r="U2" t="s">
        <v>112</v>
      </c>
      <c r="V2" t="s">
        <v>113</v>
      </c>
      <c r="W2" t="str">
        <f t="shared" ref="W2:W13" si="0">IF(RIGHT(J2)=")",LEFT(J2,FIND("(",J2)-2),J2)</f>
        <v>Data Science Principles</v>
      </c>
    </row>
    <row r="3" spans="1:23" x14ac:dyDescent="0.25">
      <c r="A3" t="s">
        <v>103</v>
      </c>
      <c r="B3" t="s">
        <v>104</v>
      </c>
      <c r="C3" t="str">
        <f t="shared" ref="C3:C66" si="1">IF(B3="N/A",A3,A3&amp;" - "&amp;B3)</f>
        <v>Artificial Intelligence Data Specialist Level 7</v>
      </c>
      <c r="D3">
        <v>15</v>
      </c>
      <c r="E3">
        <v>528</v>
      </c>
      <c r="F3" t="b">
        <v>0</v>
      </c>
      <c r="G3" t="b">
        <v>1</v>
      </c>
      <c r="H3">
        <v>7</v>
      </c>
      <c r="I3">
        <v>1</v>
      </c>
      <c r="J3" t="s">
        <v>105</v>
      </c>
      <c r="K3" t="s">
        <v>114</v>
      </c>
      <c r="L3" t="s">
        <v>115</v>
      </c>
      <c r="M3" t="s">
        <v>116</v>
      </c>
      <c r="N3" t="s">
        <v>117</v>
      </c>
      <c r="O3" t="s">
        <v>118</v>
      </c>
      <c r="P3" t="s">
        <v>111</v>
      </c>
      <c r="Q3">
        <v>18</v>
      </c>
      <c r="R3">
        <v>3</v>
      </c>
      <c r="T3">
        <v>3</v>
      </c>
      <c r="U3" t="s">
        <v>112</v>
      </c>
      <c r="V3" t="s">
        <v>113</v>
      </c>
      <c r="W3" t="str">
        <f t="shared" si="0"/>
        <v>Data Science Principles</v>
      </c>
    </row>
    <row r="4" spans="1:23" x14ac:dyDescent="0.25">
      <c r="A4" t="s">
        <v>103</v>
      </c>
      <c r="B4" t="s">
        <v>104</v>
      </c>
      <c r="C4" t="str">
        <f t="shared" si="1"/>
        <v>Artificial Intelligence Data Specialist Level 7</v>
      </c>
      <c r="D4">
        <v>15</v>
      </c>
      <c r="E4">
        <v>528</v>
      </c>
      <c r="F4" t="b">
        <v>0</v>
      </c>
      <c r="G4" t="b">
        <v>1</v>
      </c>
      <c r="H4">
        <v>7</v>
      </c>
      <c r="I4">
        <v>1</v>
      </c>
      <c r="J4" t="s">
        <v>105</v>
      </c>
      <c r="K4" t="s">
        <v>119</v>
      </c>
      <c r="L4" t="s">
        <v>120</v>
      </c>
      <c r="M4" t="s">
        <v>116</v>
      </c>
      <c r="N4" t="s">
        <v>109</v>
      </c>
      <c r="O4" t="s">
        <v>118</v>
      </c>
      <c r="P4" t="s">
        <v>121</v>
      </c>
      <c r="Q4">
        <v>112</v>
      </c>
      <c r="U4" t="s">
        <v>112</v>
      </c>
      <c r="V4" t="s">
        <v>113</v>
      </c>
      <c r="W4" t="str">
        <f t="shared" si="0"/>
        <v>Data Science Principles</v>
      </c>
    </row>
    <row r="5" spans="1:23" x14ac:dyDescent="0.25">
      <c r="A5" t="s">
        <v>103</v>
      </c>
      <c r="B5" t="s">
        <v>104</v>
      </c>
      <c r="C5" t="str">
        <f t="shared" si="1"/>
        <v>Artificial Intelligence Data Specialist Level 7</v>
      </c>
      <c r="D5">
        <v>15</v>
      </c>
      <c r="E5">
        <v>528</v>
      </c>
      <c r="F5" t="b">
        <v>0</v>
      </c>
      <c r="G5" t="b">
        <v>1</v>
      </c>
      <c r="H5">
        <v>7</v>
      </c>
      <c r="I5">
        <v>1</v>
      </c>
      <c r="J5" t="s">
        <v>105</v>
      </c>
      <c r="K5" t="s">
        <v>122</v>
      </c>
      <c r="L5" t="s">
        <v>122</v>
      </c>
      <c r="M5" t="s">
        <v>122</v>
      </c>
      <c r="N5" t="s">
        <v>64</v>
      </c>
      <c r="O5" t="s">
        <v>116</v>
      </c>
      <c r="P5" t="s">
        <v>111</v>
      </c>
      <c r="Q5">
        <v>30</v>
      </c>
      <c r="U5" t="s">
        <v>112</v>
      </c>
      <c r="V5" t="s">
        <v>113</v>
      </c>
      <c r="W5" t="str">
        <f t="shared" si="0"/>
        <v>Data Science Principles</v>
      </c>
    </row>
    <row r="6" spans="1:23" x14ac:dyDescent="0.25">
      <c r="A6" t="s">
        <v>103</v>
      </c>
      <c r="B6" t="s">
        <v>104</v>
      </c>
      <c r="C6" t="str">
        <f t="shared" si="1"/>
        <v>Artificial Intelligence Data Specialist Level 7</v>
      </c>
      <c r="D6">
        <v>15</v>
      </c>
      <c r="E6">
        <v>528</v>
      </c>
      <c r="F6" t="b">
        <v>0</v>
      </c>
      <c r="G6" t="b">
        <v>1</v>
      </c>
      <c r="H6">
        <v>7</v>
      </c>
      <c r="I6">
        <v>2</v>
      </c>
      <c r="J6" t="s">
        <v>123</v>
      </c>
      <c r="K6" t="s">
        <v>106</v>
      </c>
      <c r="L6" t="s">
        <v>107</v>
      </c>
      <c r="M6" t="s">
        <v>108</v>
      </c>
      <c r="N6" t="s">
        <v>109</v>
      </c>
      <c r="O6" t="s">
        <v>110</v>
      </c>
      <c r="P6" t="s">
        <v>111</v>
      </c>
      <c r="Q6">
        <v>40</v>
      </c>
      <c r="U6" t="s">
        <v>112</v>
      </c>
      <c r="V6" t="s">
        <v>113</v>
      </c>
      <c r="W6" t="str">
        <f t="shared" si="0"/>
        <v>Programming for Artificial Intelligence</v>
      </c>
    </row>
    <row r="7" spans="1:23" x14ac:dyDescent="0.25">
      <c r="A7" t="s">
        <v>103</v>
      </c>
      <c r="B7" t="s">
        <v>104</v>
      </c>
      <c r="C7" t="str">
        <f t="shared" si="1"/>
        <v>Artificial Intelligence Data Specialist Level 7</v>
      </c>
      <c r="D7">
        <v>15</v>
      </c>
      <c r="E7">
        <v>528</v>
      </c>
      <c r="F7" t="b">
        <v>0</v>
      </c>
      <c r="G7" t="b">
        <v>1</v>
      </c>
      <c r="H7">
        <v>7</v>
      </c>
      <c r="I7">
        <v>2</v>
      </c>
      <c r="J7" t="s">
        <v>123</v>
      </c>
      <c r="K7" t="s">
        <v>114</v>
      </c>
      <c r="L7" t="s">
        <v>115</v>
      </c>
      <c r="M7" t="s">
        <v>116</v>
      </c>
      <c r="N7" t="s">
        <v>117</v>
      </c>
      <c r="O7" t="s">
        <v>118</v>
      </c>
      <c r="P7" t="s">
        <v>111</v>
      </c>
      <c r="Q7">
        <v>18</v>
      </c>
      <c r="R7">
        <v>3</v>
      </c>
      <c r="T7">
        <v>3</v>
      </c>
      <c r="U7" t="s">
        <v>112</v>
      </c>
      <c r="V7" t="s">
        <v>113</v>
      </c>
      <c r="W7" t="str">
        <f t="shared" si="0"/>
        <v>Programming for Artificial Intelligence</v>
      </c>
    </row>
    <row r="8" spans="1:23" x14ac:dyDescent="0.25">
      <c r="A8" t="s">
        <v>103</v>
      </c>
      <c r="B8" t="s">
        <v>104</v>
      </c>
      <c r="C8" t="str">
        <f t="shared" si="1"/>
        <v>Artificial Intelligence Data Specialist Level 7</v>
      </c>
      <c r="D8">
        <v>15</v>
      </c>
      <c r="E8">
        <v>528</v>
      </c>
      <c r="F8" t="b">
        <v>0</v>
      </c>
      <c r="G8" t="b">
        <v>1</v>
      </c>
      <c r="H8">
        <v>7</v>
      </c>
      <c r="I8">
        <v>2</v>
      </c>
      <c r="J8" t="s">
        <v>123</v>
      </c>
      <c r="K8" t="s">
        <v>119</v>
      </c>
      <c r="L8" t="s">
        <v>119</v>
      </c>
      <c r="M8" t="s">
        <v>116</v>
      </c>
      <c r="N8" t="s">
        <v>109</v>
      </c>
      <c r="O8" t="s">
        <v>118</v>
      </c>
      <c r="P8" t="s">
        <v>121</v>
      </c>
      <c r="Q8">
        <v>112</v>
      </c>
      <c r="U8" t="s">
        <v>112</v>
      </c>
      <c r="V8" t="s">
        <v>113</v>
      </c>
      <c r="W8" t="str">
        <f t="shared" si="0"/>
        <v>Programming for Artificial Intelligence</v>
      </c>
    </row>
    <row r="9" spans="1:23" x14ac:dyDescent="0.25">
      <c r="A9" t="s">
        <v>103</v>
      </c>
      <c r="B9" t="s">
        <v>104</v>
      </c>
      <c r="C9" t="str">
        <f t="shared" si="1"/>
        <v>Artificial Intelligence Data Specialist Level 7</v>
      </c>
      <c r="D9">
        <v>15</v>
      </c>
      <c r="E9">
        <v>528</v>
      </c>
      <c r="F9" t="b">
        <v>0</v>
      </c>
      <c r="G9" t="b">
        <v>1</v>
      </c>
      <c r="H9">
        <v>7</v>
      </c>
      <c r="I9">
        <v>2</v>
      </c>
      <c r="J9" t="s">
        <v>123</v>
      </c>
      <c r="K9" t="s">
        <v>122</v>
      </c>
      <c r="L9" t="s">
        <v>122</v>
      </c>
      <c r="M9" t="s">
        <v>122</v>
      </c>
      <c r="N9" t="s">
        <v>64</v>
      </c>
      <c r="O9" t="s">
        <v>116</v>
      </c>
      <c r="P9" t="s">
        <v>111</v>
      </c>
      <c r="Q9">
        <v>30</v>
      </c>
      <c r="U9" t="s">
        <v>112</v>
      </c>
      <c r="V9" t="s">
        <v>113</v>
      </c>
      <c r="W9" t="str">
        <f t="shared" si="0"/>
        <v>Programming for Artificial Intelligence</v>
      </c>
    </row>
    <row r="10" spans="1:23" x14ac:dyDescent="0.25">
      <c r="A10" t="s">
        <v>103</v>
      </c>
      <c r="B10" t="s">
        <v>104</v>
      </c>
      <c r="C10" t="str">
        <f t="shared" si="1"/>
        <v>Artificial Intelligence Data Specialist Level 7</v>
      </c>
      <c r="D10">
        <v>15</v>
      </c>
      <c r="E10">
        <v>528</v>
      </c>
      <c r="F10" t="b">
        <v>0</v>
      </c>
      <c r="G10" t="b">
        <v>1</v>
      </c>
      <c r="H10">
        <v>7</v>
      </c>
      <c r="I10">
        <v>6</v>
      </c>
      <c r="J10" t="s">
        <v>124</v>
      </c>
      <c r="K10" t="s">
        <v>106</v>
      </c>
      <c r="L10" t="s">
        <v>107</v>
      </c>
      <c r="M10" t="s">
        <v>108</v>
      </c>
      <c r="N10" t="s">
        <v>109</v>
      </c>
      <c r="O10" t="s">
        <v>110</v>
      </c>
      <c r="P10" t="s">
        <v>111</v>
      </c>
      <c r="Q10">
        <v>40</v>
      </c>
      <c r="U10" t="s">
        <v>112</v>
      </c>
      <c r="V10" t="s">
        <v>113</v>
      </c>
      <c r="W10" t="str">
        <f t="shared" si="0"/>
        <v>Disruptive Leadership for Sustainable Strategy</v>
      </c>
    </row>
    <row r="11" spans="1:23" x14ac:dyDescent="0.25">
      <c r="A11" t="s">
        <v>103</v>
      </c>
      <c r="B11" t="s">
        <v>104</v>
      </c>
      <c r="C11" t="str">
        <f t="shared" si="1"/>
        <v>Artificial Intelligence Data Specialist Level 7</v>
      </c>
      <c r="D11">
        <v>15</v>
      </c>
      <c r="E11">
        <v>528</v>
      </c>
      <c r="F11" t="b">
        <v>0</v>
      </c>
      <c r="G11" t="b">
        <v>1</v>
      </c>
      <c r="H11">
        <v>7</v>
      </c>
      <c r="I11">
        <v>6</v>
      </c>
      <c r="J11" t="s">
        <v>124</v>
      </c>
      <c r="K11" t="s">
        <v>114</v>
      </c>
      <c r="L11" t="s">
        <v>115</v>
      </c>
      <c r="M11" t="s">
        <v>116</v>
      </c>
      <c r="N11" t="s">
        <v>117</v>
      </c>
      <c r="O11" t="s">
        <v>118</v>
      </c>
      <c r="P11" t="s">
        <v>111</v>
      </c>
      <c r="Q11">
        <v>18</v>
      </c>
      <c r="R11">
        <v>3</v>
      </c>
      <c r="T11">
        <v>3</v>
      </c>
      <c r="U11" t="s">
        <v>112</v>
      </c>
      <c r="V11" t="s">
        <v>113</v>
      </c>
      <c r="W11" t="str">
        <f t="shared" si="0"/>
        <v>Disruptive Leadership for Sustainable Strategy</v>
      </c>
    </row>
    <row r="12" spans="1:23" x14ac:dyDescent="0.25">
      <c r="A12" t="s">
        <v>103</v>
      </c>
      <c r="B12" t="s">
        <v>104</v>
      </c>
      <c r="C12" t="str">
        <f t="shared" si="1"/>
        <v>Artificial Intelligence Data Specialist Level 7</v>
      </c>
      <c r="D12">
        <v>15</v>
      </c>
      <c r="E12">
        <v>528</v>
      </c>
      <c r="F12" t="b">
        <v>0</v>
      </c>
      <c r="G12" t="b">
        <v>1</v>
      </c>
      <c r="H12">
        <v>7</v>
      </c>
      <c r="I12">
        <v>6</v>
      </c>
      <c r="J12" t="s">
        <v>124</v>
      </c>
      <c r="K12" t="s">
        <v>119</v>
      </c>
      <c r="L12" t="s">
        <v>119</v>
      </c>
      <c r="M12" t="s">
        <v>116</v>
      </c>
      <c r="N12" t="s">
        <v>109</v>
      </c>
      <c r="O12" t="s">
        <v>118</v>
      </c>
      <c r="P12" t="s">
        <v>121</v>
      </c>
      <c r="Q12">
        <v>112</v>
      </c>
      <c r="U12" t="s">
        <v>112</v>
      </c>
      <c r="V12" t="s">
        <v>113</v>
      </c>
      <c r="W12" t="str">
        <f t="shared" si="0"/>
        <v>Disruptive Leadership for Sustainable Strategy</v>
      </c>
    </row>
    <row r="13" spans="1:23" x14ac:dyDescent="0.25">
      <c r="A13" t="s">
        <v>103</v>
      </c>
      <c r="B13" t="s">
        <v>104</v>
      </c>
      <c r="C13" t="str">
        <f t="shared" si="1"/>
        <v>Artificial Intelligence Data Specialist Level 7</v>
      </c>
      <c r="D13">
        <v>15</v>
      </c>
      <c r="E13">
        <v>528</v>
      </c>
      <c r="F13" t="b">
        <v>0</v>
      </c>
      <c r="G13" t="b">
        <v>1</v>
      </c>
      <c r="H13">
        <v>7</v>
      </c>
      <c r="I13">
        <v>6</v>
      </c>
      <c r="J13" t="s">
        <v>124</v>
      </c>
      <c r="K13" t="s">
        <v>122</v>
      </c>
      <c r="L13" t="s">
        <v>122</v>
      </c>
      <c r="M13" t="s">
        <v>122</v>
      </c>
      <c r="N13" t="s">
        <v>64</v>
      </c>
      <c r="O13" t="s">
        <v>116</v>
      </c>
      <c r="P13" t="s">
        <v>111</v>
      </c>
      <c r="Q13">
        <v>30</v>
      </c>
      <c r="U13" t="s">
        <v>112</v>
      </c>
      <c r="V13" t="s">
        <v>113</v>
      </c>
      <c r="W13" t="str">
        <f t="shared" si="0"/>
        <v>Disruptive Leadership for Sustainable Strategy</v>
      </c>
    </row>
    <row r="14" spans="1:23" x14ac:dyDescent="0.25">
      <c r="A14" t="s">
        <v>103</v>
      </c>
      <c r="B14" t="s">
        <v>104</v>
      </c>
      <c r="C14" t="str">
        <f t="shared" si="1"/>
        <v>Artificial Intelligence Data Specialist Level 7</v>
      </c>
      <c r="D14">
        <v>15</v>
      </c>
      <c r="E14">
        <v>528</v>
      </c>
      <c r="F14" t="b">
        <v>0</v>
      </c>
      <c r="G14" t="b">
        <v>1</v>
      </c>
      <c r="H14">
        <v>7</v>
      </c>
      <c r="I14">
        <v>4</v>
      </c>
      <c r="J14" t="s">
        <v>125</v>
      </c>
      <c r="K14" t="s">
        <v>106</v>
      </c>
      <c r="L14" t="s">
        <v>107</v>
      </c>
      <c r="M14" t="s">
        <v>108</v>
      </c>
      <c r="N14" t="s">
        <v>109</v>
      </c>
      <c r="O14" t="s">
        <v>110</v>
      </c>
      <c r="P14" t="s">
        <v>111</v>
      </c>
      <c r="Q14">
        <v>40</v>
      </c>
      <c r="U14" t="s">
        <v>112</v>
      </c>
      <c r="V14" t="s">
        <v>113</v>
      </c>
      <c r="W14" t="str">
        <f t="shared" ref="W14:W77" si="2">IF(RIGHT(J14)=")",LEFT(J14,FIND("(",J14)-2),J14)</f>
        <v>Machine Learning Using Cloud Computing</v>
      </c>
    </row>
    <row r="15" spans="1:23" x14ac:dyDescent="0.25">
      <c r="A15" t="s">
        <v>103</v>
      </c>
      <c r="B15" t="s">
        <v>104</v>
      </c>
      <c r="C15" t="str">
        <f t="shared" si="1"/>
        <v>Artificial Intelligence Data Specialist Level 7</v>
      </c>
      <c r="D15">
        <v>15</v>
      </c>
      <c r="E15">
        <v>528</v>
      </c>
      <c r="F15" t="b">
        <v>0</v>
      </c>
      <c r="G15" t="b">
        <v>1</v>
      </c>
      <c r="H15">
        <v>7</v>
      </c>
      <c r="I15">
        <v>4</v>
      </c>
      <c r="J15" t="s">
        <v>125</v>
      </c>
      <c r="K15" t="s">
        <v>114</v>
      </c>
      <c r="L15" t="s">
        <v>115</v>
      </c>
      <c r="M15" t="s">
        <v>116</v>
      </c>
      <c r="N15" t="s">
        <v>117</v>
      </c>
      <c r="O15" t="s">
        <v>118</v>
      </c>
      <c r="P15" t="s">
        <v>111</v>
      </c>
      <c r="Q15">
        <v>18</v>
      </c>
      <c r="R15">
        <v>3</v>
      </c>
      <c r="T15">
        <v>3</v>
      </c>
      <c r="U15" t="s">
        <v>112</v>
      </c>
      <c r="V15" t="s">
        <v>113</v>
      </c>
      <c r="W15" t="str">
        <f t="shared" si="2"/>
        <v>Machine Learning Using Cloud Computing</v>
      </c>
    </row>
    <row r="16" spans="1:23" x14ac:dyDescent="0.25">
      <c r="A16" t="s">
        <v>103</v>
      </c>
      <c r="B16" t="s">
        <v>104</v>
      </c>
      <c r="C16" t="str">
        <f t="shared" si="1"/>
        <v>Artificial Intelligence Data Specialist Level 7</v>
      </c>
      <c r="D16">
        <v>15</v>
      </c>
      <c r="E16">
        <v>528</v>
      </c>
      <c r="F16" t="b">
        <v>0</v>
      </c>
      <c r="G16" t="b">
        <v>1</v>
      </c>
      <c r="H16">
        <v>7</v>
      </c>
      <c r="I16">
        <v>4</v>
      </c>
      <c r="J16" t="s">
        <v>125</v>
      </c>
      <c r="K16" t="s">
        <v>119</v>
      </c>
      <c r="L16" t="s">
        <v>119</v>
      </c>
      <c r="M16" t="s">
        <v>116</v>
      </c>
      <c r="N16" t="s">
        <v>109</v>
      </c>
      <c r="O16" t="s">
        <v>118</v>
      </c>
      <c r="P16" t="s">
        <v>121</v>
      </c>
      <c r="Q16">
        <v>112</v>
      </c>
      <c r="U16" t="s">
        <v>112</v>
      </c>
      <c r="V16" t="s">
        <v>113</v>
      </c>
      <c r="W16" t="str">
        <f t="shared" si="2"/>
        <v>Machine Learning Using Cloud Computing</v>
      </c>
    </row>
    <row r="17" spans="1:23" x14ac:dyDescent="0.25">
      <c r="A17" t="s">
        <v>103</v>
      </c>
      <c r="B17" t="s">
        <v>104</v>
      </c>
      <c r="C17" t="str">
        <f t="shared" si="1"/>
        <v>Artificial Intelligence Data Specialist Level 7</v>
      </c>
      <c r="D17">
        <v>15</v>
      </c>
      <c r="E17">
        <v>528</v>
      </c>
      <c r="F17" t="b">
        <v>0</v>
      </c>
      <c r="G17" t="b">
        <v>1</v>
      </c>
      <c r="H17">
        <v>7</v>
      </c>
      <c r="I17">
        <v>4</v>
      </c>
      <c r="J17" t="s">
        <v>125</v>
      </c>
      <c r="K17" t="s">
        <v>122</v>
      </c>
      <c r="L17" t="s">
        <v>122</v>
      </c>
      <c r="M17" t="s">
        <v>122</v>
      </c>
      <c r="N17" t="s">
        <v>64</v>
      </c>
      <c r="O17" t="s">
        <v>116</v>
      </c>
      <c r="P17" t="s">
        <v>111</v>
      </c>
      <c r="Q17">
        <v>30</v>
      </c>
      <c r="U17" t="s">
        <v>112</v>
      </c>
      <c r="V17" t="s">
        <v>113</v>
      </c>
      <c r="W17" t="str">
        <f t="shared" si="2"/>
        <v>Machine Learning Using Cloud Computing</v>
      </c>
    </row>
    <row r="18" spans="1:23" x14ac:dyDescent="0.25">
      <c r="A18" t="s">
        <v>103</v>
      </c>
      <c r="B18" t="s">
        <v>104</v>
      </c>
      <c r="C18" t="str">
        <f t="shared" si="1"/>
        <v>Artificial Intelligence Data Specialist Level 7</v>
      </c>
      <c r="D18">
        <v>15</v>
      </c>
      <c r="E18">
        <v>528</v>
      </c>
      <c r="F18" t="b">
        <v>0</v>
      </c>
      <c r="G18" t="b">
        <v>1</v>
      </c>
      <c r="H18">
        <v>7</v>
      </c>
      <c r="I18">
        <v>5</v>
      </c>
      <c r="J18" t="s">
        <v>126</v>
      </c>
      <c r="K18" t="s">
        <v>106</v>
      </c>
      <c r="L18" t="s">
        <v>107</v>
      </c>
      <c r="M18" t="s">
        <v>108</v>
      </c>
      <c r="N18" t="s">
        <v>109</v>
      </c>
      <c r="O18" t="s">
        <v>110</v>
      </c>
      <c r="P18" t="s">
        <v>111</v>
      </c>
      <c r="Q18">
        <v>40</v>
      </c>
      <c r="U18" t="s">
        <v>112</v>
      </c>
      <c r="V18" t="s">
        <v>113</v>
      </c>
      <c r="W18" t="str">
        <f t="shared" si="2"/>
        <v>AI and Data Science Professional Practice</v>
      </c>
    </row>
    <row r="19" spans="1:23" x14ac:dyDescent="0.25">
      <c r="A19" t="s">
        <v>103</v>
      </c>
      <c r="B19" t="s">
        <v>104</v>
      </c>
      <c r="C19" t="str">
        <f t="shared" si="1"/>
        <v>Artificial Intelligence Data Specialist Level 7</v>
      </c>
      <c r="D19">
        <v>15</v>
      </c>
      <c r="E19">
        <v>528</v>
      </c>
      <c r="F19" t="b">
        <v>0</v>
      </c>
      <c r="G19" t="b">
        <v>1</v>
      </c>
      <c r="H19">
        <v>7</v>
      </c>
      <c r="I19">
        <v>5</v>
      </c>
      <c r="J19" t="s">
        <v>126</v>
      </c>
      <c r="K19" t="s">
        <v>114</v>
      </c>
      <c r="L19" t="s">
        <v>115</v>
      </c>
      <c r="M19" t="s">
        <v>116</v>
      </c>
      <c r="N19" t="s">
        <v>117</v>
      </c>
      <c r="O19" t="s">
        <v>118</v>
      </c>
      <c r="P19" t="s">
        <v>111</v>
      </c>
      <c r="Q19">
        <v>18</v>
      </c>
      <c r="R19">
        <v>3</v>
      </c>
      <c r="T19">
        <v>3</v>
      </c>
      <c r="U19" t="s">
        <v>112</v>
      </c>
      <c r="V19" t="s">
        <v>113</v>
      </c>
      <c r="W19" t="str">
        <f t="shared" si="2"/>
        <v>AI and Data Science Professional Practice</v>
      </c>
    </row>
    <row r="20" spans="1:23" x14ac:dyDescent="0.25">
      <c r="A20" t="s">
        <v>103</v>
      </c>
      <c r="B20" t="s">
        <v>104</v>
      </c>
      <c r="C20" t="str">
        <f t="shared" si="1"/>
        <v>Artificial Intelligence Data Specialist Level 7</v>
      </c>
      <c r="D20">
        <v>15</v>
      </c>
      <c r="E20">
        <v>528</v>
      </c>
      <c r="F20" t="b">
        <v>0</v>
      </c>
      <c r="G20" t="b">
        <v>1</v>
      </c>
      <c r="H20">
        <v>7</v>
      </c>
      <c r="I20">
        <v>5</v>
      </c>
      <c r="J20" t="s">
        <v>126</v>
      </c>
      <c r="K20" t="s">
        <v>119</v>
      </c>
      <c r="L20" t="s">
        <v>119</v>
      </c>
      <c r="M20" t="s">
        <v>116</v>
      </c>
      <c r="N20" t="s">
        <v>109</v>
      </c>
      <c r="O20" t="s">
        <v>118</v>
      </c>
      <c r="P20" t="s">
        <v>121</v>
      </c>
      <c r="Q20">
        <v>112</v>
      </c>
      <c r="U20" t="s">
        <v>112</v>
      </c>
      <c r="V20" t="s">
        <v>113</v>
      </c>
      <c r="W20" t="str">
        <f t="shared" si="2"/>
        <v>AI and Data Science Professional Practice</v>
      </c>
    </row>
    <row r="21" spans="1:23" x14ac:dyDescent="0.25">
      <c r="A21" t="s">
        <v>103</v>
      </c>
      <c r="B21" t="s">
        <v>104</v>
      </c>
      <c r="C21" t="str">
        <f t="shared" si="1"/>
        <v>Artificial Intelligence Data Specialist Level 7</v>
      </c>
      <c r="D21">
        <v>15</v>
      </c>
      <c r="E21">
        <v>528</v>
      </c>
      <c r="F21" t="b">
        <v>0</v>
      </c>
      <c r="G21" t="b">
        <v>1</v>
      </c>
      <c r="H21">
        <v>7</v>
      </c>
      <c r="I21">
        <v>5</v>
      </c>
      <c r="J21" t="s">
        <v>126</v>
      </c>
      <c r="K21" t="s">
        <v>122</v>
      </c>
      <c r="L21" t="s">
        <v>122</v>
      </c>
      <c r="M21" t="s">
        <v>122</v>
      </c>
      <c r="N21" t="s">
        <v>64</v>
      </c>
      <c r="O21" t="s">
        <v>116</v>
      </c>
      <c r="P21" t="s">
        <v>111</v>
      </c>
      <c r="Q21">
        <v>30</v>
      </c>
      <c r="U21" t="s">
        <v>112</v>
      </c>
      <c r="V21" t="s">
        <v>113</v>
      </c>
      <c r="W21" t="str">
        <f t="shared" si="2"/>
        <v>AI and Data Science Professional Practice</v>
      </c>
    </row>
    <row r="22" spans="1:23" x14ac:dyDescent="0.25">
      <c r="A22" t="s">
        <v>103</v>
      </c>
      <c r="B22" t="s">
        <v>104</v>
      </c>
      <c r="C22" t="str">
        <f t="shared" si="1"/>
        <v>Artificial Intelligence Data Specialist Level 7</v>
      </c>
      <c r="D22">
        <v>15</v>
      </c>
      <c r="E22">
        <v>528</v>
      </c>
      <c r="F22" t="b">
        <v>0</v>
      </c>
      <c r="G22" t="b">
        <v>1</v>
      </c>
      <c r="H22">
        <v>7</v>
      </c>
      <c r="I22">
        <v>3</v>
      </c>
      <c r="J22" t="s">
        <v>127</v>
      </c>
      <c r="K22" t="s">
        <v>106</v>
      </c>
      <c r="L22" t="s">
        <v>107</v>
      </c>
      <c r="M22" t="s">
        <v>108</v>
      </c>
      <c r="N22" t="s">
        <v>109</v>
      </c>
      <c r="O22" t="s">
        <v>110</v>
      </c>
      <c r="P22" t="s">
        <v>111</v>
      </c>
      <c r="Q22">
        <v>40</v>
      </c>
      <c r="U22" t="s">
        <v>112</v>
      </c>
      <c r="V22" t="s">
        <v>113</v>
      </c>
      <c r="W22" t="str">
        <f t="shared" si="2"/>
        <v>AI and Digital Innovation</v>
      </c>
    </row>
    <row r="23" spans="1:23" x14ac:dyDescent="0.25">
      <c r="A23" t="s">
        <v>103</v>
      </c>
      <c r="B23" t="s">
        <v>104</v>
      </c>
      <c r="C23" t="str">
        <f t="shared" si="1"/>
        <v>Artificial Intelligence Data Specialist Level 7</v>
      </c>
      <c r="D23">
        <v>15</v>
      </c>
      <c r="E23">
        <v>528</v>
      </c>
      <c r="F23" t="b">
        <v>0</v>
      </c>
      <c r="G23" t="b">
        <v>1</v>
      </c>
      <c r="H23">
        <v>7</v>
      </c>
      <c r="I23">
        <v>3</v>
      </c>
      <c r="J23" t="s">
        <v>127</v>
      </c>
      <c r="K23" t="s">
        <v>114</v>
      </c>
      <c r="L23" t="s">
        <v>115</v>
      </c>
      <c r="M23" t="s">
        <v>116</v>
      </c>
      <c r="N23" t="s">
        <v>117</v>
      </c>
      <c r="O23" t="s">
        <v>118</v>
      </c>
      <c r="P23" t="s">
        <v>111</v>
      </c>
      <c r="Q23">
        <v>18</v>
      </c>
      <c r="R23">
        <v>3</v>
      </c>
      <c r="T23">
        <v>3</v>
      </c>
      <c r="U23" t="s">
        <v>112</v>
      </c>
      <c r="V23" t="s">
        <v>113</v>
      </c>
      <c r="W23" t="str">
        <f t="shared" si="2"/>
        <v>AI and Digital Innovation</v>
      </c>
    </row>
    <row r="24" spans="1:23" x14ac:dyDescent="0.25">
      <c r="A24" t="s">
        <v>103</v>
      </c>
      <c r="B24" t="s">
        <v>104</v>
      </c>
      <c r="C24" t="str">
        <f t="shared" si="1"/>
        <v>Artificial Intelligence Data Specialist Level 7</v>
      </c>
      <c r="D24">
        <v>15</v>
      </c>
      <c r="E24">
        <v>528</v>
      </c>
      <c r="F24" t="b">
        <v>0</v>
      </c>
      <c r="G24" t="b">
        <v>1</v>
      </c>
      <c r="H24">
        <v>7</v>
      </c>
      <c r="I24">
        <v>3</v>
      </c>
      <c r="J24" t="s">
        <v>127</v>
      </c>
      <c r="K24" t="s">
        <v>119</v>
      </c>
      <c r="L24" t="s">
        <v>119</v>
      </c>
      <c r="M24" t="s">
        <v>116</v>
      </c>
      <c r="N24" t="s">
        <v>109</v>
      </c>
      <c r="O24" t="s">
        <v>118</v>
      </c>
      <c r="P24" t="s">
        <v>121</v>
      </c>
      <c r="Q24">
        <v>112</v>
      </c>
      <c r="U24" t="s">
        <v>112</v>
      </c>
      <c r="V24" t="s">
        <v>113</v>
      </c>
      <c r="W24" t="str">
        <f t="shared" si="2"/>
        <v>AI and Digital Innovation</v>
      </c>
    </row>
    <row r="25" spans="1:23" x14ac:dyDescent="0.25">
      <c r="A25" t="s">
        <v>103</v>
      </c>
      <c r="B25" t="s">
        <v>104</v>
      </c>
      <c r="C25" t="str">
        <f t="shared" si="1"/>
        <v>Artificial Intelligence Data Specialist Level 7</v>
      </c>
      <c r="D25">
        <v>15</v>
      </c>
      <c r="E25">
        <v>528</v>
      </c>
      <c r="F25" t="b">
        <v>0</v>
      </c>
      <c r="G25" t="b">
        <v>1</v>
      </c>
      <c r="H25">
        <v>7</v>
      </c>
      <c r="I25">
        <v>3</v>
      </c>
      <c r="J25" t="s">
        <v>127</v>
      </c>
      <c r="K25" t="s">
        <v>122</v>
      </c>
      <c r="L25" t="s">
        <v>122</v>
      </c>
      <c r="M25" t="s">
        <v>122</v>
      </c>
      <c r="N25" t="s">
        <v>64</v>
      </c>
      <c r="O25" t="s">
        <v>116</v>
      </c>
      <c r="P25" t="s">
        <v>111</v>
      </c>
      <c r="Q25">
        <v>30</v>
      </c>
      <c r="U25" t="s">
        <v>112</v>
      </c>
      <c r="V25" t="s">
        <v>113</v>
      </c>
      <c r="W25" t="str">
        <f t="shared" si="2"/>
        <v>AI and Digital Innovation</v>
      </c>
    </row>
    <row r="26" spans="1:23" x14ac:dyDescent="0.25">
      <c r="A26" t="s">
        <v>128</v>
      </c>
      <c r="B26" t="s">
        <v>104</v>
      </c>
      <c r="C26" t="str">
        <f t="shared" si="1"/>
        <v>Chartered Management</v>
      </c>
      <c r="D26">
        <v>36</v>
      </c>
      <c r="E26">
        <v>1466</v>
      </c>
      <c r="F26" t="b">
        <v>0</v>
      </c>
      <c r="G26" t="b">
        <v>1</v>
      </c>
      <c r="H26">
        <v>4</v>
      </c>
      <c r="I26">
        <v>1</v>
      </c>
      <c r="J26" t="s">
        <v>129</v>
      </c>
      <c r="K26" t="s">
        <v>106</v>
      </c>
      <c r="L26" t="s">
        <v>107</v>
      </c>
      <c r="M26" t="s">
        <v>108</v>
      </c>
      <c r="N26" t="s">
        <v>109</v>
      </c>
      <c r="O26" t="s">
        <v>110</v>
      </c>
      <c r="P26" t="s">
        <v>111</v>
      </c>
      <c r="Q26">
        <v>40</v>
      </c>
      <c r="U26" t="s">
        <v>112</v>
      </c>
      <c r="V26" t="s">
        <v>113</v>
      </c>
      <c r="W26" t="str">
        <f t="shared" si="2"/>
        <v>Professional Management in the Organisational Context</v>
      </c>
    </row>
    <row r="27" spans="1:23" x14ac:dyDescent="0.25">
      <c r="A27" t="s">
        <v>128</v>
      </c>
      <c r="B27" t="s">
        <v>104</v>
      </c>
      <c r="C27" t="str">
        <f t="shared" si="1"/>
        <v>Chartered Management</v>
      </c>
      <c r="D27">
        <v>36</v>
      </c>
      <c r="E27">
        <v>1466</v>
      </c>
      <c r="F27" t="b">
        <v>0</v>
      </c>
      <c r="G27" t="b">
        <v>1</v>
      </c>
      <c r="H27">
        <v>4</v>
      </c>
      <c r="I27">
        <v>1</v>
      </c>
      <c r="J27" t="s">
        <v>129</v>
      </c>
      <c r="K27" t="s">
        <v>114</v>
      </c>
      <c r="L27" t="s">
        <v>130</v>
      </c>
      <c r="M27" t="s">
        <v>116</v>
      </c>
      <c r="N27" t="s">
        <v>117</v>
      </c>
      <c r="O27" t="s">
        <v>118</v>
      </c>
      <c r="P27" t="s">
        <v>111</v>
      </c>
      <c r="Q27">
        <v>24</v>
      </c>
      <c r="R27">
        <v>4</v>
      </c>
      <c r="T27">
        <v>4</v>
      </c>
      <c r="U27" t="s">
        <v>112</v>
      </c>
      <c r="V27" t="s">
        <v>113</v>
      </c>
      <c r="W27" t="str">
        <f t="shared" si="2"/>
        <v>Professional Management in the Organisational Context</v>
      </c>
    </row>
    <row r="28" spans="1:23" x14ac:dyDescent="0.25">
      <c r="A28" t="s">
        <v>128</v>
      </c>
      <c r="B28" t="s">
        <v>104</v>
      </c>
      <c r="C28" t="str">
        <f t="shared" si="1"/>
        <v>Chartered Management</v>
      </c>
      <c r="D28">
        <v>36</v>
      </c>
      <c r="E28">
        <v>1466</v>
      </c>
      <c r="F28" t="b">
        <v>0</v>
      </c>
      <c r="G28" t="b">
        <v>1</v>
      </c>
      <c r="H28">
        <v>4</v>
      </c>
      <c r="I28">
        <v>1</v>
      </c>
      <c r="J28" t="s">
        <v>129</v>
      </c>
      <c r="K28" t="s">
        <v>119</v>
      </c>
      <c r="L28" t="s">
        <v>119</v>
      </c>
      <c r="M28" t="s">
        <v>116</v>
      </c>
      <c r="N28" t="s">
        <v>109</v>
      </c>
      <c r="O28" t="s">
        <v>118</v>
      </c>
      <c r="P28" t="s">
        <v>121</v>
      </c>
      <c r="Q28">
        <v>106</v>
      </c>
      <c r="U28" t="s">
        <v>112</v>
      </c>
      <c r="V28" t="s">
        <v>113</v>
      </c>
      <c r="W28" t="str">
        <f t="shared" si="2"/>
        <v>Professional Management in the Organisational Context</v>
      </c>
    </row>
    <row r="29" spans="1:23" x14ac:dyDescent="0.25">
      <c r="A29" t="s">
        <v>128</v>
      </c>
      <c r="B29" t="s">
        <v>104</v>
      </c>
      <c r="C29" t="str">
        <f t="shared" si="1"/>
        <v>Chartered Management</v>
      </c>
      <c r="D29">
        <v>36</v>
      </c>
      <c r="E29">
        <v>1466</v>
      </c>
      <c r="F29" t="b">
        <v>0</v>
      </c>
      <c r="G29" t="b">
        <v>1</v>
      </c>
      <c r="H29">
        <v>4</v>
      </c>
      <c r="I29">
        <v>1</v>
      </c>
      <c r="J29" t="s">
        <v>129</v>
      </c>
      <c r="K29" t="s">
        <v>122</v>
      </c>
      <c r="L29" t="s">
        <v>122</v>
      </c>
      <c r="M29" t="s">
        <v>122</v>
      </c>
      <c r="N29" t="s">
        <v>64</v>
      </c>
      <c r="O29" t="s">
        <v>116</v>
      </c>
      <c r="P29" t="s">
        <v>111</v>
      </c>
      <c r="Q29">
        <v>30</v>
      </c>
      <c r="U29" t="s">
        <v>112</v>
      </c>
      <c r="V29" t="s">
        <v>113</v>
      </c>
      <c r="W29" t="str">
        <f t="shared" si="2"/>
        <v>Professional Management in the Organisational Context</v>
      </c>
    </row>
    <row r="30" spans="1:23" x14ac:dyDescent="0.25">
      <c r="A30" t="s">
        <v>128</v>
      </c>
      <c r="B30" t="s">
        <v>104</v>
      </c>
      <c r="C30" t="str">
        <f t="shared" si="1"/>
        <v>Chartered Management</v>
      </c>
      <c r="D30">
        <v>36</v>
      </c>
      <c r="E30">
        <v>1466</v>
      </c>
      <c r="F30" t="b">
        <v>0</v>
      </c>
      <c r="G30" t="b">
        <v>1</v>
      </c>
      <c r="H30">
        <v>4</v>
      </c>
      <c r="I30">
        <v>2</v>
      </c>
      <c r="J30" t="s">
        <v>131</v>
      </c>
      <c r="K30" t="s">
        <v>106</v>
      </c>
      <c r="L30" t="s">
        <v>107</v>
      </c>
      <c r="M30" t="s">
        <v>108</v>
      </c>
      <c r="N30" t="s">
        <v>109</v>
      </c>
      <c r="O30" t="s">
        <v>110</v>
      </c>
      <c r="P30" t="s">
        <v>111</v>
      </c>
      <c r="Q30">
        <v>40</v>
      </c>
      <c r="U30" t="s">
        <v>112</v>
      </c>
      <c r="V30" t="s">
        <v>113</v>
      </c>
      <c r="W30" t="str">
        <f t="shared" si="2"/>
        <v>Understanding Finance for Organisations</v>
      </c>
    </row>
    <row r="31" spans="1:23" x14ac:dyDescent="0.25">
      <c r="A31" t="s">
        <v>128</v>
      </c>
      <c r="B31" t="s">
        <v>104</v>
      </c>
      <c r="C31" t="str">
        <f t="shared" si="1"/>
        <v>Chartered Management</v>
      </c>
      <c r="D31">
        <v>36</v>
      </c>
      <c r="E31">
        <v>1466</v>
      </c>
      <c r="F31" t="b">
        <v>0</v>
      </c>
      <c r="G31" t="b">
        <v>1</v>
      </c>
      <c r="H31">
        <v>4</v>
      </c>
      <c r="I31">
        <v>2</v>
      </c>
      <c r="J31" t="s">
        <v>131</v>
      </c>
      <c r="K31" t="s">
        <v>114</v>
      </c>
      <c r="L31" t="s">
        <v>130</v>
      </c>
      <c r="M31" t="s">
        <v>116</v>
      </c>
      <c r="N31" t="s">
        <v>117</v>
      </c>
      <c r="O31" t="s">
        <v>118</v>
      </c>
      <c r="P31" t="s">
        <v>111</v>
      </c>
      <c r="Q31">
        <v>24</v>
      </c>
      <c r="R31">
        <v>4</v>
      </c>
      <c r="T31">
        <v>4</v>
      </c>
      <c r="U31" t="s">
        <v>112</v>
      </c>
      <c r="V31" t="s">
        <v>113</v>
      </c>
      <c r="W31" t="str">
        <f t="shared" si="2"/>
        <v>Understanding Finance for Organisations</v>
      </c>
    </row>
    <row r="32" spans="1:23" x14ac:dyDescent="0.25">
      <c r="A32" t="s">
        <v>128</v>
      </c>
      <c r="B32" t="s">
        <v>104</v>
      </c>
      <c r="C32" t="str">
        <f t="shared" si="1"/>
        <v>Chartered Management</v>
      </c>
      <c r="D32">
        <v>36</v>
      </c>
      <c r="E32">
        <v>1466</v>
      </c>
      <c r="F32" t="b">
        <v>0</v>
      </c>
      <c r="G32" t="b">
        <v>1</v>
      </c>
      <c r="H32">
        <v>4</v>
      </c>
      <c r="I32">
        <v>2</v>
      </c>
      <c r="J32" t="s">
        <v>131</v>
      </c>
      <c r="K32" t="s">
        <v>119</v>
      </c>
      <c r="L32" t="s">
        <v>119</v>
      </c>
      <c r="M32" t="s">
        <v>116</v>
      </c>
      <c r="N32" t="s">
        <v>109</v>
      </c>
      <c r="O32" t="s">
        <v>118</v>
      </c>
      <c r="P32" t="s">
        <v>121</v>
      </c>
      <c r="Q32">
        <v>106</v>
      </c>
      <c r="U32" t="s">
        <v>112</v>
      </c>
      <c r="V32" t="s">
        <v>113</v>
      </c>
      <c r="W32" t="str">
        <f t="shared" si="2"/>
        <v>Understanding Finance for Organisations</v>
      </c>
    </row>
    <row r="33" spans="1:23" x14ac:dyDescent="0.25">
      <c r="A33" t="s">
        <v>128</v>
      </c>
      <c r="B33" t="s">
        <v>104</v>
      </c>
      <c r="C33" t="str">
        <f t="shared" si="1"/>
        <v>Chartered Management</v>
      </c>
      <c r="D33">
        <v>36</v>
      </c>
      <c r="E33">
        <v>1466</v>
      </c>
      <c r="F33" t="b">
        <v>0</v>
      </c>
      <c r="G33" t="b">
        <v>1</v>
      </c>
      <c r="H33">
        <v>4</v>
      </c>
      <c r="I33">
        <v>2</v>
      </c>
      <c r="J33" t="s">
        <v>131</v>
      </c>
      <c r="K33" t="s">
        <v>122</v>
      </c>
      <c r="L33" t="s">
        <v>122</v>
      </c>
      <c r="M33" t="s">
        <v>122</v>
      </c>
      <c r="N33" t="s">
        <v>64</v>
      </c>
      <c r="O33" t="s">
        <v>116</v>
      </c>
      <c r="P33" t="s">
        <v>111</v>
      </c>
      <c r="Q33">
        <v>30</v>
      </c>
      <c r="U33" t="s">
        <v>112</v>
      </c>
      <c r="V33" t="s">
        <v>113</v>
      </c>
      <c r="W33" t="str">
        <f t="shared" si="2"/>
        <v>Understanding Finance for Organisations</v>
      </c>
    </row>
    <row r="34" spans="1:23" x14ac:dyDescent="0.25">
      <c r="A34" t="s">
        <v>128</v>
      </c>
      <c r="B34" t="s">
        <v>104</v>
      </c>
      <c r="C34" t="str">
        <f t="shared" si="1"/>
        <v>Chartered Management</v>
      </c>
      <c r="D34">
        <v>36</v>
      </c>
      <c r="E34">
        <v>1466</v>
      </c>
      <c r="F34" t="b">
        <v>0</v>
      </c>
      <c r="G34" t="b">
        <v>1</v>
      </c>
      <c r="H34">
        <v>4</v>
      </c>
      <c r="I34">
        <v>3</v>
      </c>
      <c r="J34" t="s">
        <v>132</v>
      </c>
      <c r="K34" t="s">
        <v>106</v>
      </c>
      <c r="L34" t="s">
        <v>107</v>
      </c>
      <c r="M34" t="s">
        <v>108</v>
      </c>
      <c r="N34" t="s">
        <v>109</v>
      </c>
      <c r="O34" t="s">
        <v>110</v>
      </c>
      <c r="P34" t="s">
        <v>111</v>
      </c>
      <c r="Q34">
        <v>40</v>
      </c>
      <c r="U34" t="s">
        <v>112</v>
      </c>
      <c r="V34" t="s">
        <v>113</v>
      </c>
      <c r="W34" t="str">
        <f t="shared" si="2"/>
        <v>Introduction to Project Management</v>
      </c>
    </row>
    <row r="35" spans="1:23" x14ac:dyDescent="0.25">
      <c r="A35" t="s">
        <v>128</v>
      </c>
      <c r="B35" t="s">
        <v>104</v>
      </c>
      <c r="C35" t="str">
        <f t="shared" si="1"/>
        <v>Chartered Management</v>
      </c>
      <c r="D35">
        <v>36</v>
      </c>
      <c r="E35">
        <v>1466</v>
      </c>
      <c r="F35" t="b">
        <v>0</v>
      </c>
      <c r="G35" t="b">
        <v>1</v>
      </c>
      <c r="H35">
        <v>4</v>
      </c>
      <c r="I35">
        <v>3</v>
      </c>
      <c r="J35" t="s">
        <v>132</v>
      </c>
      <c r="K35" t="s">
        <v>114</v>
      </c>
      <c r="L35" t="s">
        <v>130</v>
      </c>
      <c r="M35" t="s">
        <v>116</v>
      </c>
      <c r="N35" t="s">
        <v>117</v>
      </c>
      <c r="O35" t="s">
        <v>118</v>
      </c>
      <c r="P35" t="s">
        <v>111</v>
      </c>
      <c r="Q35">
        <v>24</v>
      </c>
      <c r="R35">
        <v>4</v>
      </c>
      <c r="T35">
        <v>4</v>
      </c>
      <c r="U35" t="s">
        <v>112</v>
      </c>
      <c r="V35" t="s">
        <v>113</v>
      </c>
      <c r="W35" t="str">
        <f t="shared" si="2"/>
        <v>Introduction to Project Management</v>
      </c>
    </row>
    <row r="36" spans="1:23" x14ac:dyDescent="0.25">
      <c r="A36" t="s">
        <v>128</v>
      </c>
      <c r="B36" t="s">
        <v>104</v>
      </c>
      <c r="C36" t="str">
        <f t="shared" si="1"/>
        <v>Chartered Management</v>
      </c>
      <c r="D36">
        <v>36</v>
      </c>
      <c r="E36">
        <v>1466</v>
      </c>
      <c r="F36" t="b">
        <v>0</v>
      </c>
      <c r="G36" t="b">
        <v>1</v>
      </c>
      <c r="H36">
        <v>4</v>
      </c>
      <c r="I36">
        <v>3</v>
      </c>
      <c r="J36" t="s">
        <v>132</v>
      </c>
      <c r="K36" t="s">
        <v>119</v>
      </c>
      <c r="L36" t="s">
        <v>119</v>
      </c>
      <c r="M36" t="s">
        <v>116</v>
      </c>
      <c r="N36" t="s">
        <v>109</v>
      </c>
      <c r="O36" t="s">
        <v>118</v>
      </c>
      <c r="P36" t="s">
        <v>121</v>
      </c>
      <c r="Q36">
        <v>106</v>
      </c>
      <c r="U36" t="s">
        <v>112</v>
      </c>
      <c r="V36" t="s">
        <v>113</v>
      </c>
      <c r="W36" t="str">
        <f t="shared" si="2"/>
        <v>Introduction to Project Management</v>
      </c>
    </row>
    <row r="37" spans="1:23" x14ac:dyDescent="0.25">
      <c r="A37" t="s">
        <v>128</v>
      </c>
      <c r="B37" t="s">
        <v>104</v>
      </c>
      <c r="C37" t="str">
        <f t="shared" si="1"/>
        <v>Chartered Management</v>
      </c>
      <c r="D37">
        <v>36</v>
      </c>
      <c r="E37">
        <v>1466</v>
      </c>
      <c r="F37" t="b">
        <v>0</v>
      </c>
      <c r="G37" t="b">
        <v>1</v>
      </c>
      <c r="H37">
        <v>4</v>
      </c>
      <c r="I37">
        <v>3</v>
      </c>
      <c r="J37" t="s">
        <v>132</v>
      </c>
      <c r="K37" t="s">
        <v>122</v>
      </c>
      <c r="L37" t="s">
        <v>122</v>
      </c>
      <c r="M37" t="s">
        <v>122</v>
      </c>
      <c r="N37" t="s">
        <v>64</v>
      </c>
      <c r="O37" t="s">
        <v>116</v>
      </c>
      <c r="P37" t="s">
        <v>111</v>
      </c>
      <c r="Q37">
        <v>30</v>
      </c>
      <c r="U37" t="s">
        <v>112</v>
      </c>
      <c r="V37" t="s">
        <v>113</v>
      </c>
      <c r="W37" t="str">
        <f t="shared" si="2"/>
        <v>Introduction to Project Management</v>
      </c>
    </row>
    <row r="38" spans="1:23" x14ac:dyDescent="0.25">
      <c r="A38" t="s">
        <v>128</v>
      </c>
      <c r="B38" t="s">
        <v>104</v>
      </c>
      <c r="C38" t="str">
        <f t="shared" si="1"/>
        <v>Chartered Management</v>
      </c>
      <c r="D38">
        <v>36</v>
      </c>
      <c r="E38">
        <v>1466</v>
      </c>
      <c r="F38" t="b">
        <v>0</v>
      </c>
      <c r="G38" t="b">
        <v>1</v>
      </c>
      <c r="H38">
        <v>4</v>
      </c>
      <c r="I38">
        <v>4</v>
      </c>
      <c r="J38" t="s">
        <v>133</v>
      </c>
      <c r="K38" t="s">
        <v>106</v>
      </c>
      <c r="L38" t="s">
        <v>107</v>
      </c>
      <c r="M38" t="s">
        <v>108</v>
      </c>
      <c r="N38" t="s">
        <v>109</v>
      </c>
      <c r="O38" t="s">
        <v>110</v>
      </c>
      <c r="P38" t="s">
        <v>111</v>
      </c>
      <c r="Q38">
        <v>40</v>
      </c>
      <c r="U38" t="s">
        <v>112</v>
      </c>
      <c r="V38" t="s">
        <v>113</v>
      </c>
      <c r="W38" t="str">
        <f t="shared" si="2"/>
        <v>Developing Inclusive and Ethical Management Practices</v>
      </c>
    </row>
    <row r="39" spans="1:23" x14ac:dyDescent="0.25">
      <c r="A39" t="s">
        <v>128</v>
      </c>
      <c r="B39" t="s">
        <v>104</v>
      </c>
      <c r="C39" t="str">
        <f t="shared" si="1"/>
        <v>Chartered Management</v>
      </c>
      <c r="D39">
        <v>36</v>
      </c>
      <c r="E39">
        <v>1466</v>
      </c>
      <c r="F39" t="b">
        <v>0</v>
      </c>
      <c r="G39" t="b">
        <v>1</v>
      </c>
      <c r="H39">
        <v>4</v>
      </c>
      <c r="I39">
        <v>4</v>
      </c>
      <c r="J39" t="s">
        <v>133</v>
      </c>
      <c r="K39" t="s">
        <v>114</v>
      </c>
      <c r="L39" t="s">
        <v>130</v>
      </c>
      <c r="M39" t="s">
        <v>116</v>
      </c>
      <c r="N39" t="s">
        <v>117</v>
      </c>
      <c r="O39" t="s">
        <v>118</v>
      </c>
      <c r="P39" t="s">
        <v>111</v>
      </c>
      <c r="Q39">
        <v>24</v>
      </c>
      <c r="R39">
        <v>4</v>
      </c>
      <c r="T39">
        <v>4</v>
      </c>
      <c r="U39" t="s">
        <v>112</v>
      </c>
      <c r="V39" t="s">
        <v>113</v>
      </c>
      <c r="W39" t="str">
        <f t="shared" si="2"/>
        <v>Developing Inclusive and Ethical Management Practices</v>
      </c>
    </row>
    <row r="40" spans="1:23" x14ac:dyDescent="0.25">
      <c r="A40" t="s">
        <v>128</v>
      </c>
      <c r="B40" t="s">
        <v>104</v>
      </c>
      <c r="C40" t="str">
        <f t="shared" si="1"/>
        <v>Chartered Management</v>
      </c>
      <c r="D40">
        <v>36</v>
      </c>
      <c r="E40">
        <v>1466</v>
      </c>
      <c r="F40" t="b">
        <v>0</v>
      </c>
      <c r="G40" t="b">
        <v>1</v>
      </c>
      <c r="H40">
        <v>4</v>
      </c>
      <c r="I40">
        <v>4</v>
      </c>
      <c r="J40" t="s">
        <v>133</v>
      </c>
      <c r="K40" t="s">
        <v>119</v>
      </c>
      <c r="L40" t="s">
        <v>119</v>
      </c>
      <c r="M40" t="s">
        <v>116</v>
      </c>
      <c r="N40" t="s">
        <v>109</v>
      </c>
      <c r="O40" t="s">
        <v>118</v>
      </c>
      <c r="P40" t="s">
        <v>121</v>
      </c>
      <c r="Q40">
        <v>106</v>
      </c>
      <c r="U40" t="s">
        <v>112</v>
      </c>
      <c r="V40" t="s">
        <v>113</v>
      </c>
      <c r="W40" t="str">
        <f t="shared" si="2"/>
        <v>Developing Inclusive and Ethical Management Practices</v>
      </c>
    </row>
    <row r="41" spans="1:23" x14ac:dyDescent="0.25">
      <c r="A41" t="s">
        <v>128</v>
      </c>
      <c r="B41" t="s">
        <v>104</v>
      </c>
      <c r="C41" t="str">
        <f t="shared" si="1"/>
        <v>Chartered Management</v>
      </c>
      <c r="D41">
        <v>36</v>
      </c>
      <c r="E41">
        <v>1466</v>
      </c>
      <c r="F41" t="b">
        <v>0</v>
      </c>
      <c r="G41" t="b">
        <v>1</v>
      </c>
      <c r="H41">
        <v>4</v>
      </c>
      <c r="I41">
        <v>4</v>
      </c>
      <c r="J41" t="s">
        <v>133</v>
      </c>
      <c r="K41" t="s">
        <v>122</v>
      </c>
      <c r="L41" t="s">
        <v>122</v>
      </c>
      <c r="M41" t="s">
        <v>122</v>
      </c>
      <c r="N41" t="s">
        <v>64</v>
      </c>
      <c r="O41" t="s">
        <v>116</v>
      </c>
      <c r="P41" t="s">
        <v>111</v>
      </c>
      <c r="Q41">
        <v>30</v>
      </c>
      <c r="U41" t="s">
        <v>112</v>
      </c>
      <c r="V41" t="s">
        <v>113</v>
      </c>
      <c r="W41" t="str">
        <f t="shared" si="2"/>
        <v>Developing Inclusive and Ethical Management Practices</v>
      </c>
    </row>
    <row r="42" spans="1:23" x14ac:dyDescent="0.25">
      <c r="A42" t="s">
        <v>128</v>
      </c>
      <c r="B42" t="s">
        <v>104</v>
      </c>
      <c r="C42" t="str">
        <f t="shared" si="1"/>
        <v>Chartered Management</v>
      </c>
      <c r="D42">
        <v>36</v>
      </c>
      <c r="E42">
        <v>1466</v>
      </c>
      <c r="F42" t="b">
        <v>0</v>
      </c>
      <c r="G42" t="b">
        <v>1</v>
      </c>
      <c r="H42">
        <v>4</v>
      </c>
      <c r="I42">
        <v>5</v>
      </c>
      <c r="J42" t="s">
        <v>134</v>
      </c>
      <c r="K42" t="s">
        <v>106</v>
      </c>
      <c r="L42" t="s">
        <v>107</v>
      </c>
      <c r="M42" t="s">
        <v>108</v>
      </c>
      <c r="N42" t="s">
        <v>109</v>
      </c>
      <c r="O42" t="s">
        <v>110</v>
      </c>
      <c r="P42" t="s">
        <v>111</v>
      </c>
      <c r="Q42">
        <v>40</v>
      </c>
      <c r="U42" t="s">
        <v>112</v>
      </c>
      <c r="V42" t="s">
        <v>113</v>
      </c>
      <c r="W42" t="str">
        <f t="shared" si="2"/>
        <v>The Role of Digital Applications in Organisations</v>
      </c>
    </row>
    <row r="43" spans="1:23" x14ac:dyDescent="0.25">
      <c r="A43" t="s">
        <v>128</v>
      </c>
      <c r="B43" t="s">
        <v>104</v>
      </c>
      <c r="C43" t="str">
        <f t="shared" si="1"/>
        <v>Chartered Management</v>
      </c>
      <c r="D43">
        <v>36</v>
      </c>
      <c r="E43">
        <v>1466</v>
      </c>
      <c r="F43" t="b">
        <v>0</v>
      </c>
      <c r="G43" t="b">
        <v>1</v>
      </c>
      <c r="H43">
        <v>4</v>
      </c>
      <c r="I43">
        <v>5</v>
      </c>
      <c r="J43" t="s">
        <v>134</v>
      </c>
      <c r="K43" t="s">
        <v>114</v>
      </c>
      <c r="L43" t="s">
        <v>130</v>
      </c>
      <c r="M43" t="s">
        <v>116</v>
      </c>
      <c r="N43" t="s">
        <v>117</v>
      </c>
      <c r="O43" t="s">
        <v>118</v>
      </c>
      <c r="P43" t="s">
        <v>111</v>
      </c>
      <c r="Q43">
        <v>24</v>
      </c>
      <c r="R43">
        <v>4</v>
      </c>
      <c r="T43">
        <v>4</v>
      </c>
      <c r="U43" t="s">
        <v>112</v>
      </c>
      <c r="V43" t="s">
        <v>113</v>
      </c>
      <c r="W43" t="str">
        <f t="shared" si="2"/>
        <v>The Role of Digital Applications in Organisations</v>
      </c>
    </row>
    <row r="44" spans="1:23" x14ac:dyDescent="0.25">
      <c r="A44" t="s">
        <v>128</v>
      </c>
      <c r="B44" t="s">
        <v>104</v>
      </c>
      <c r="C44" t="str">
        <f t="shared" si="1"/>
        <v>Chartered Management</v>
      </c>
      <c r="D44">
        <v>36</v>
      </c>
      <c r="E44">
        <v>1466</v>
      </c>
      <c r="F44" t="b">
        <v>0</v>
      </c>
      <c r="G44" t="b">
        <v>1</v>
      </c>
      <c r="H44">
        <v>4</v>
      </c>
      <c r="I44">
        <v>5</v>
      </c>
      <c r="J44" t="s">
        <v>134</v>
      </c>
      <c r="K44" t="s">
        <v>119</v>
      </c>
      <c r="L44" t="s">
        <v>119</v>
      </c>
      <c r="M44" t="s">
        <v>116</v>
      </c>
      <c r="N44" t="s">
        <v>109</v>
      </c>
      <c r="O44" t="s">
        <v>118</v>
      </c>
      <c r="P44" t="s">
        <v>121</v>
      </c>
      <c r="Q44">
        <v>106</v>
      </c>
      <c r="U44" t="s">
        <v>112</v>
      </c>
      <c r="V44" t="s">
        <v>113</v>
      </c>
      <c r="W44" t="str">
        <f t="shared" si="2"/>
        <v>The Role of Digital Applications in Organisations</v>
      </c>
    </row>
    <row r="45" spans="1:23" x14ac:dyDescent="0.25">
      <c r="A45" t="s">
        <v>128</v>
      </c>
      <c r="B45" t="s">
        <v>104</v>
      </c>
      <c r="C45" t="str">
        <f t="shared" si="1"/>
        <v>Chartered Management</v>
      </c>
      <c r="D45">
        <v>36</v>
      </c>
      <c r="E45">
        <v>1466</v>
      </c>
      <c r="F45" t="b">
        <v>0</v>
      </c>
      <c r="G45" t="b">
        <v>1</v>
      </c>
      <c r="H45">
        <v>4</v>
      </c>
      <c r="I45">
        <v>5</v>
      </c>
      <c r="J45" t="s">
        <v>134</v>
      </c>
      <c r="K45" t="s">
        <v>122</v>
      </c>
      <c r="L45" t="s">
        <v>122</v>
      </c>
      <c r="M45" t="s">
        <v>122</v>
      </c>
      <c r="N45" t="s">
        <v>64</v>
      </c>
      <c r="O45" t="s">
        <v>116</v>
      </c>
      <c r="P45" t="s">
        <v>111</v>
      </c>
      <c r="Q45">
        <v>30</v>
      </c>
      <c r="U45" t="s">
        <v>112</v>
      </c>
      <c r="V45" t="s">
        <v>113</v>
      </c>
      <c r="W45" t="str">
        <f t="shared" si="2"/>
        <v>The Role of Digital Applications in Organisations</v>
      </c>
    </row>
    <row r="46" spans="1:23" x14ac:dyDescent="0.25">
      <c r="A46" t="s">
        <v>128</v>
      </c>
      <c r="B46" t="s">
        <v>104</v>
      </c>
      <c r="C46" t="str">
        <f t="shared" si="1"/>
        <v>Chartered Management</v>
      </c>
      <c r="D46">
        <v>36</v>
      </c>
      <c r="E46">
        <v>1466</v>
      </c>
      <c r="F46" t="b">
        <v>0</v>
      </c>
      <c r="G46" t="b">
        <v>1</v>
      </c>
      <c r="H46">
        <v>4</v>
      </c>
      <c r="I46">
        <v>6</v>
      </c>
      <c r="J46" t="s">
        <v>135</v>
      </c>
      <c r="K46" t="s">
        <v>106</v>
      </c>
      <c r="L46" t="s">
        <v>107</v>
      </c>
      <c r="M46" t="s">
        <v>108</v>
      </c>
      <c r="N46" t="s">
        <v>109</v>
      </c>
      <c r="O46" t="s">
        <v>110</v>
      </c>
      <c r="P46" t="s">
        <v>111</v>
      </c>
      <c r="Q46">
        <v>20</v>
      </c>
      <c r="U46" t="s">
        <v>112</v>
      </c>
      <c r="V46" t="s">
        <v>113</v>
      </c>
      <c r="W46" t="str">
        <f t="shared" si="2"/>
        <v>Professional Practice and Portfolio Development 1</v>
      </c>
    </row>
    <row r="47" spans="1:23" x14ac:dyDescent="0.25">
      <c r="A47" t="s">
        <v>128</v>
      </c>
      <c r="B47" t="s">
        <v>104</v>
      </c>
      <c r="C47" t="str">
        <f t="shared" si="1"/>
        <v>Chartered Management</v>
      </c>
      <c r="D47">
        <v>36</v>
      </c>
      <c r="E47">
        <v>1466</v>
      </c>
      <c r="F47" t="b">
        <v>0</v>
      </c>
      <c r="G47" t="b">
        <v>1</v>
      </c>
      <c r="H47">
        <v>4</v>
      </c>
      <c r="I47">
        <v>6</v>
      </c>
      <c r="J47" t="s">
        <v>135</v>
      </c>
      <c r="K47" t="s">
        <v>114</v>
      </c>
      <c r="L47" t="s">
        <v>136</v>
      </c>
      <c r="M47" t="s">
        <v>116</v>
      </c>
      <c r="N47" t="s">
        <v>117</v>
      </c>
      <c r="O47" t="s">
        <v>118</v>
      </c>
      <c r="P47" t="s">
        <v>111</v>
      </c>
      <c r="Q47">
        <v>12</v>
      </c>
      <c r="R47">
        <v>2</v>
      </c>
      <c r="T47">
        <v>2</v>
      </c>
      <c r="U47" t="s">
        <v>112</v>
      </c>
      <c r="V47" t="s">
        <v>113</v>
      </c>
      <c r="W47" t="str">
        <f t="shared" si="2"/>
        <v>Professional Practice and Portfolio Development 1</v>
      </c>
    </row>
    <row r="48" spans="1:23" x14ac:dyDescent="0.25">
      <c r="A48" t="s">
        <v>128</v>
      </c>
      <c r="B48" t="s">
        <v>104</v>
      </c>
      <c r="C48" t="str">
        <f t="shared" si="1"/>
        <v>Chartered Management</v>
      </c>
      <c r="D48">
        <v>36</v>
      </c>
      <c r="E48">
        <v>1466</v>
      </c>
      <c r="F48" t="b">
        <v>0</v>
      </c>
      <c r="G48" t="b">
        <v>1</v>
      </c>
      <c r="H48">
        <v>4</v>
      </c>
      <c r="I48">
        <v>6</v>
      </c>
      <c r="J48" t="s">
        <v>135</v>
      </c>
      <c r="K48" t="s">
        <v>119</v>
      </c>
      <c r="L48" t="s">
        <v>119</v>
      </c>
      <c r="M48" t="s">
        <v>116</v>
      </c>
      <c r="N48" t="s">
        <v>109</v>
      </c>
      <c r="O48" t="s">
        <v>118</v>
      </c>
      <c r="P48" t="s">
        <v>121</v>
      </c>
      <c r="Q48">
        <v>138</v>
      </c>
      <c r="U48" t="s">
        <v>112</v>
      </c>
      <c r="V48" t="s">
        <v>113</v>
      </c>
      <c r="W48" t="str">
        <f t="shared" si="2"/>
        <v>Professional Practice and Portfolio Development 1</v>
      </c>
    </row>
    <row r="49" spans="1:23" x14ac:dyDescent="0.25">
      <c r="A49" t="s">
        <v>128</v>
      </c>
      <c r="B49" t="s">
        <v>104</v>
      </c>
      <c r="C49" t="str">
        <f t="shared" si="1"/>
        <v>Chartered Management</v>
      </c>
      <c r="D49">
        <v>36</v>
      </c>
      <c r="E49">
        <v>1466</v>
      </c>
      <c r="F49" t="b">
        <v>0</v>
      </c>
      <c r="G49" t="b">
        <v>1</v>
      </c>
      <c r="H49">
        <v>4</v>
      </c>
      <c r="I49">
        <v>6</v>
      </c>
      <c r="J49" t="s">
        <v>135</v>
      </c>
      <c r="K49" t="s">
        <v>122</v>
      </c>
      <c r="L49" t="s">
        <v>122</v>
      </c>
      <c r="M49" t="s">
        <v>122</v>
      </c>
      <c r="N49" t="s">
        <v>64</v>
      </c>
      <c r="O49" t="s">
        <v>116</v>
      </c>
      <c r="P49" t="s">
        <v>111</v>
      </c>
      <c r="Q49">
        <v>30</v>
      </c>
      <c r="U49" t="s">
        <v>112</v>
      </c>
      <c r="V49" t="s">
        <v>113</v>
      </c>
      <c r="W49" t="str">
        <f t="shared" si="2"/>
        <v>Professional Practice and Portfolio Development 1</v>
      </c>
    </row>
    <row r="50" spans="1:23" x14ac:dyDescent="0.25">
      <c r="A50" t="s">
        <v>128</v>
      </c>
      <c r="B50" t="s">
        <v>104</v>
      </c>
      <c r="C50" t="str">
        <f t="shared" si="1"/>
        <v>Chartered Management</v>
      </c>
      <c r="D50">
        <v>36</v>
      </c>
      <c r="E50">
        <v>1466</v>
      </c>
      <c r="F50" t="b">
        <v>0</v>
      </c>
      <c r="G50" t="b">
        <v>1</v>
      </c>
      <c r="H50">
        <v>5</v>
      </c>
      <c r="I50">
        <v>7</v>
      </c>
      <c r="J50" t="s">
        <v>137</v>
      </c>
      <c r="K50" t="s">
        <v>106</v>
      </c>
      <c r="L50" t="s">
        <v>107</v>
      </c>
      <c r="M50" t="s">
        <v>108</v>
      </c>
      <c r="N50" t="s">
        <v>109</v>
      </c>
      <c r="O50" t="s">
        <v>110</v>
      </c>
      <c r="P50" t="s">
        <v>111</v>
      </c>
      <c r="Q50">
        <v>40</v>
      </c>
      <c r="U50" t="s">
        <v>112</v>
      </c>
      <c r="V50" t="s">
        <v>113</v>
      </c>
      <c r="W50" t="str">
        <f t="shared" si="2"/>
        <v>Building Collaborative Relationships and Leading People</v>
      </c>
    </row>
    <row r="51" spans="1:23" x14ac:dyDescent="0.25">
      <c r="A51" t="s">
        <v>128</v>
      </c>
      <c r="B51" t="s">
        <v>104</v>
      </c>
      <c r="C51" t="str">
        <f t="shared" si="1"/>
        <v>Chartered Management</v>
      </c>
      <c r="D51">
        <v>36</v>
      </c>
      <c r="E51">
        <v>1466</v>
      </c>
      <c r="F51" t="b">
        <v>0</v>
      </c>
      <c r="G51" t="b">
        <v>1</v>
      </c>
      <c r="H51">
        <v>5</v>
      </c>
      <c r="I51">
        <v>7</v>
      </c>
      <c r="J51" t="s">
        <v>137</v>
      </c>
      <c r="K51" t="s">
        <v>114</v>
      </c>
      <c r="L51" t="s">
        <v>138</v>
      </c>
      <c r="M51" t="s">
        <v>116</v>
      </c>
      <c r="N51" t="s">
        <v>117</v>
      </c>
      <c r="O51" t="s">
        <v>118</v>
      </c>
      <c r="P51" t="s">
        <v>111</v>
      </c>
      <c r="Q51">
        <v>18</v>
      </c>
      <c r="R51">
        <v>3</v>
      </c>
      <c r="T51">
        <v>3</v>
      </c>
      <c r="U51" t="s">
        <v>112</v>
      </c>
      <c r="V51" t="s">
        <v>113</v>
      </c>
      <c r="W51" t="str">
        <f t="shared" si="2"/>
        <v>Building Collaborative Relationships and Leading People</v>
      </c>
    </row>
    <row r="52" spans="1:23" x14ac:dyDescent="0.25">
      <c r="A52" t="s">
        <v>128</v>
      </c>
      <c r="B52" t="s">
        <v>104</v>
      </c>
      <c r="C52" t="str">
        <f t="shared" si="1"/>
        <v>Chartered Management</v>
      </c>
      <c r="D52">
        <v>36</v>
      </c>
      <c r="E52">
        <v>1466</v>
      </c>
      <c r="F52" t="b">
        <v>0</v>
      </c>
      <c r="G52" t="b">
        <v>1</v>
      </c>
      <c r="H52">
        <v>5</v>
      </c>
      <c r="I52">
        <v>7</v>
      </c>
      <c r="J52" t="s">
        <v>137</v>
      </c>
      <c r="K52" t="s">
        <v>119</v>
      </c>
      <c r="L52" t="s">
        <v>119</v>
      </c>
      <c r="M52" t="s">
        <v>116</v>
      </c>
      <c r="N52" t="s">
        <v>109</v>
      </c>
      <c r="O52" t="s">
        <v>118</v>
      </c>
      <c r="P52" t="s">
        <v>121</v>
      </c>
      <c r="Q52">
        <v>112</v>
      </c>
      <c r="U52" t="s">
        <v>112</v>
      </c>
      <c r="V52" t="s">
        <v>113</v>
      </c>
      <c r="W52" t="str">
        <f t="shared" si="2"/>
        <v>Building Collaborative Relationships and Leading People</v>
      </c>
    </row>
    <row r="53" spans="1:23" x14ac:dyDescent="0.25">
      <c r="A53" t="s">
        <v>128</v>
      </c>
      <c r="B53" t="s">
        <v>104</v>
      </c>
      <c r="C53" t="str">
        <f t="shared" si="1"/>
        <v>Chartered Management</v>
      </c>
      <c r="D53">
        <v>36</v>
      </c>
      <c r="E53">
        <v>1466</v>
      </c>
      <c r="F53" t="b">
        <v>0</v>
      </c>
      <c r="G53" t="b">
        <v>1</v>
      </c>
      <c r="H53">
        <v>5</v>
      </c>
      <c r="I53">
        <v>7</v>
      </c>
      <c r="J53" t="s">
        <v>137</v>
      </c>
      <c r="K53" t="s">
        <v>122</v>
      </c>
      <c r="L53" t="s">
        <v>122</v>
      </c>
      <c r="M53" t="s">
        <v>122</v>
      </c>
      <c r="N53" t="s">
        <v>64</v>
      </c>
      <c r="O53" t="s">
        <v>116</v>
      </c>
      <c r="P53" t="s">
        <v>111</v>
      </c>
      <c r="Q53">
        <v>30</v>
      </c>
      <c r="U53" t="s">
        <v>112</v>
      </c>
      <c r="V53" t="s">
        <v>113</v>
      </c>
      <c r="W53" t="str">
        <f t="shared" si="2"/>
        <v>Building Collaborative Relationships and Leading People</v>
      </c>
    </row>
    <row r="54" spans="1:23" x14ac:dyDescent="0.25">
      <c r="A54" t="s">
        <v>128</v>
      </c>
      <c r="B54" t="s">
        <v>104</v>
      </c>
      <c r="C54" t="str">
        <f t="shared" si="1"/>
        <v>Chartered Management</v>
      </c>
      <c r="D54">
        <v>36</v>
      </c>
      <c r="E54">
        <v>1466</v>
      </c>
      <c r="F54" t="b">
        <v>0</v>
      </c>
      <c r="G54" t="b">
        <v>1</v>
      </c>
      <c r="H54">
        <v>5</v>
      </c>
      <c r="I54">
        <v>8</v>
      </c>
      <c r="J54" t="s">
        <v>139</v>
      </c>
      <c r="K54" t="s">
        <v>106</v>
      </c>
      <c r="L54" t="s">
        <v>107</v>
      </c>
      <c r="M54" t="s">
        <v>108</v>
      </c>
      <c r="N54" t="s">
        <v>109</v>
      </c>
      <c r="O54" t="s">
        <v>110</v>
      </c>
      <c r="P54" t="s">
        <v>111</v>
      </c>
      <c r="Q54">
        <v>40</v>
      </c>
      <c r="U54" t="s">
        <v>112</v>
      </c>
      <c r="V54" t="s">
        <v>113</v>
      </c>
      <c r="W54" t="str">
        <f t="shared" si="2"/>
        <v>Data-Driven Decision Making</v>
      </c>
    </row>
    <row r="55" spans="1:23" x14ac:dyDescent="0.25">
      <c r="A55" t="s">
        <v>128</v>
      </c>
      <c r="B55" t="s">
        <v>104</v>
      </c>
      <c r="C55" t="str">
        <f t="shared" si="1"/>
        <v>Chartered Management</v>
      </c>
      <c r="D55">
        <v>36</v>
      </c>
      <c r="E55">
        <v>1466</v>
      </c>
      <c r="F55" t="b">
        <v>0</v>
      </c>
      <c r="G55" t="b">
        <v>1</v>
      </c>
      <c r="H55">
        <v>5</v>
      </c>
      <c r="I55">
        <v>8</v>
      </c>
      <c r="J55" t="s">
        <v>139</v>
      </c>
      <c r="K55" t="s">
        <v>114</v>
      </c>
      <c r="L55" t="s">
        <v>138</v>
      </c>
      <c r="M55" t="s">
        <v>116</v>
      </c>
      <c r="N55" t="s">
        <v>117</v>
      </c>
      <c r="O55" t="s">
        <v>118</v>
      </c>
      <c r="P55" t="s">
        <v>111</v>
      </c>
      <c r="Q55">
        <v>18</v>
      </c>
      <c r="R55">
        <v>3</v>
      </c>
      <c r="T55">
        <v>3</v>
      </c>
      <c r="U55" t="s">
        <v>112</v>
      </c>
      <c r="V55" t="s">
        <v>113</v>
      </c>
      <c r="W55" t="str">
        <f t="shared" si="2"/>
        <v>Data-Driven Decision Making</v>
      </c>
    </row>
    <row r="56" spans="1:23" x14ac:dyDescent="0.25">
      <c r="A56" t="s">
        <v>128</v>
      </c>
      <c r="B56" t="s">
        <v>104</v>
      </c>
      <c r="C56" t="str">
        <f t="shared" si="1"/>
        <v>Chartered Management</v>
      </c>
      <c r="D56">
        <v>36</v>
      </c>
      <c r="E56">
        <v>1466</v>
      </c>
      <c r="F56" t="b">
        <v>0</v>
      </c>
      <c r="G56" t="b">
        <v>1</v>
      </c>
      <c r="H56">
        <v>5</v>
      </c>
      <c r="I56">
        <v>8</v>
      </c>
      <c r="J56" t="s">
        <v>139</v>
      </c>
      <c r="K56" t="s">
        <v>119</v>
      </c>
      <c r="L56" t="s">
        <v>119</v>
      </c>
      <c r="M56" t="s">
        <v>116</v>
      </c>
      <c r="N56" t="s">
        <v>109</v>
      </c>
      <c r="O56" t="s">
        <v>118</v>
      </c>
      <c r="P56" t="s">
        <v>121</v>
      </c>
      <c r="Q56">
        <v>112</v>
      </c>
      <c r="U56" t="s">
        <v>112</v>
      </c>
      <c r="V56" t="s">
        <v>113</v>
      </c>
      <c r="W56" t="str">
        <f t="shared" si="2"/>
        <v>Data-Driven Decision Making</v>
      </c>
    </row>
    <row r="57" spans="1:23" x14ac:dyDescent="0.25">
      <c r="A57" t="s">
        <v>128</v>
      </c>
      <c r="B57" t="s">
        <v>104</v>
      </c>
      <c r="C57" t="str">
        <f t="shared" si="1"/>
        <v>Chartered Management</v>
      </c>
      <c r="D57">
        <v>36</v>
      </c>
      <c r="E57">
        <v>1466</v>
      </c>
      <c r="F57" t="b">
        <v>0</v>
      </c>
      <c r="G57" t="b">
        <v>1</v>
      </c>
      <c r="H57">
        <v>5</v>
      </c>
      <c r="I57">
        <v>8</v>
      </c>
      <c r="J57" t="s">
        <v>139</v>
      </c>
      <c r="K57" t="s">
        <v>122</v>
      </c>
      <c r="L57" t="s">
        <v>122</v>
      </c>
      <c r="M57" t="s">
        <v>122</v>
      </c>
      <c r="N57" t="s">
        <v>64</v>
      </c>
      <c r="O57" t="s">
        <v>116</v>
      </c>
      <c r="P57" t="s">
        <v>111</v>
      </c>
      <c r="Q57">
        <v>30</v>
      </c>
      <c r="U57" t="s">
        <v>112</v>
      </c>
      <c r="V57" t="s">
        <v>113</v>
      </c>
      <c r="W57" t="str">
        <f t="shared" si="2"/>
        <v>Data-Driven Decision Making</v>
      </c>
    </row>
    <row r="58" spans="1:23" x14ac:dyDescent="0.25">
      <c r="A58" t="s">
        <v>128</v>
      </c>
      <c r="B58" t="s">
        <v>104</v>
      </c>
      <c r="C58" t="str">
        <f t="shared" si="1"/>
        <v>Chartered Management</v>
      </c>
      <c r="D58">
        <v>36</v>
      </c>
      <c r="E58">
        <v>1466</v>
      </c>
      <c r="F58" t="b">
        <v>0</v>
      </c>
      <c r="G58" t="b">
        <v>1</v>
      </c>
      <c r="H58">
        <v>5</v>
      </c>
      <c r="I58">
        <v>9</v>
      </c>
      <c r="J58" t="s">
        <v>140</v>
      </c>
      <c r="K58" t="s">
        <v>106</v>
      </c>
      <c r="L58" t="s">
        <v>107</v>
      </c>
      <c r="M58" t="s">
        <v>108</v>
      </c>
      <c r="N58" t="s">
        <v>109</v>
      </c>
      <c r="O58" t="s">
        <v>110</v>
      </c>
      <c r="P58" t="s">
        <v>111</v>
      </c>
      <c r="Q58">
        <v>40</v>
      </c>
      <c r="U58" t="s">
        <v>112</v>
      </c>
      <c r="V58" t="s">
        <v>113</v>
      </c>
      <c r="W58" t="str">
        <f t="shared" si="2"/>
        <v>Market Development and Analysis</v>
      </c>
    </row>
    <row r="59" spans="1:23" x14ac:dyDescent="0.25">
      <c r="A59" t="s">
        <v>128</v>
      </c>
      <c r="B59" t="s">
        <v>104</v>
      </c>
      <c r="C59" t="str">
        <f t="shared" si="1"/>
        <v>Chartered Management</v>
      </c>
      <c r="D59">
        <v>36</v>
      </c>
      <c r="E59">
        <v>1466</v>
      </c>
      <c r="F59" t="b">
        <v>0</v>
      </c>
      <c r="G59" t="b">
        <v>1</v>
      </c>
      <c r="H59">
        <v>5</v>
      </c>
      <c r="I59">
        <v>9</v>
      </c>
      <c r="J59" t="s">
        <v>140</v>
      </c>
      <c r="K59" t="s">
        <v>114</v>
      </c>
      <c r="L59" t="s">
        <v>138</v>
      </c>
      <c r="M59" t="s">
        <v>116</v>
      </c>
      <c r="N59" t="s">
        <v>117</v>
      </c>
      <c r="O59" t="s">
        <v>118</v>
      </c>
      <c r="P59" t="s">
        <v>111</v>
      </c>
      <c r="Q59">
        <v>18</v>
      </c>
      <c r="R59">
        <v>3</v>
      </c>
      <c r="T59">
        <v>3</v>
      </c>
      <c r="U59" t="s">
        <v>112</v>
      </c>
      <c r="V59" t="s">
        <v>113</v>
      </c>
      <c r="W59" t="str">
        <f t="shared" si="2"/>
        <v>Market Development and Analysis</v>
      </c>
    </row>
    <row r="60" spans="1:23" x14ac:dyDescent="0.25">
      <c r="A60" t="s">
        <v>128</v>
      </c>
      <c r="B60" t="s">
        <v>104</v>
      </c>
      <c r="C60" t="str">
        <f t="shared" si="1"/>
        <v>Chartered Management</v>
      </c>
      <c r="D60">
        <v>36</v>
      </c>
      <c r="E60">
        <v>1466</v>
      </c>
      <c r="F60" t="b">
        <v>0</v>
      </c>
      <c r="G60" t="b">
        <v>1</v>
      </c>
      <c r="H60">
        <v>5</v>
      </c>
      <c r="I60">
        <v>9</v>
      </c>
      <c r="J60" t="s">
        <v>140</v>
      </c>
      <c r="K60" t="s">
        <v>119</v>
      </c>
      <c r="L60" t="s">
        <v>119</v>
      </c>
      <c r="M60" t="s">
        <v>116</v>
      </c>
      <c r="N60" t="s">
        <v>109</v>
      </c>
      <c r="O60" t="s">
        <v>118</v>
      </c>
      <c r="P60" t="s">
        <v>121</v>
      </c>
      <c r="Q60">
        <v>112</v>
      </c>
      <c r="U60" t="s">
        <v>112</v>
      </c>
      <c r="V60" t="s">
        <v>113</v>
      </c>
      <c r="W60" t="str">
        <f t="shared" si="2"/>
        <v>Market Development and Analysis</v>
      </c>
    </row>
    <row r="61" spans="1:23" x14ac:dyDescent="0.25">
      <c r="A61" t="s">
        <v>128</v>
      </c>
      <c r="B61" t="s">
        <v>104</v>
      </c>
      <c r="C61" t="str">
        <f t="shared" si="1"/>
        <v>Chartered Management</v>
      </c>
      <c r="D61">
        <v>36</v>
      </c>
      <c r="E61">
        <v>1466</v>
      </c>
      <c r="F61" t="b">
        <v>0</v>
      </c>
      <c r="G61" t="b">
        <v>1</v>
      </c>
      <c r="H61">
        <v>5</v>
      </c>
      <c r="I61">
        <v>9</v>
      </c>
      <c r="J61" t="s">
        <v>140</v>
      </c>
      <c r="K61" t="s">
        <v>122</v>
      </c>
      <c r="L61" t="s">
        <v>122</v>
      </c>
      <c r="M61" t="s">
        <v>122</v>
      </c>
      <c r="N61" t="s">
        <v>64</v>
      </c>
      <c r="O61" t="s">
        <v>116</v>
      </c>
      <c r="P61" t="s">
        <v>111</v>
      </c>
      <c r="Q61">
        <v>30</v>
      </c>
      <c r="U61" t="s">
        <v>112</v>
      </c>
      <c r="V61" t="s">
        <v>113</v>
      </c>
      <c r="W61" t="str">
        <f t="shared" si="2"/>
        <v>Market Development and Analysis</v>
      </c>
    </row>
    <row r="62" spans="1:23" x14ac:dyDescent="0.25">
      <c r="A62" t="s">
        <v>128</v>
      </c>
      <c r="B62" t="s">
        <v>104</v>
      </c>
      <c r="C62" t="str">
        <f t="shared" si="1"/>
        <v>Chartered Management</v>
      </c>
      <c r="D62">
        <v>36</v>
      </c>
      <c r="E62">
        <v>1466</v>
      </c>
      <c r="F62" t="b">
        <v>0</v>
      </c>
      <c r="G62" t="b">
        <v>1</v>
      </c>
      <c r="H62">
        <v>5</v>
      </c>
      <c r="I62">
        <v>10</v>
      </c>
      <c r="J62" t="s">
        <v>141</v>
      </c>
      <c r="K62" t="s">
        <v>106</v>
      </c>
      <c r="L62" t="s">
        <v>107</v>
      </c>
      <c r="M62" t="s">
        <v>108</v>
      </c>
      <c r="N62" t="s">
        <v>109</v>
      </c>
      <c r="O62" t="s">
        <v>110</v>
      </c>
      <c r="P62" t="s">
        <v>111</v>
      </c>
      <c r="Q62">
        <v>40</v>
      </c>
      <c r="U62" t="s">
        <v>112</v>
      </c>
      <c r="V62" t="s">
        <v>113</v>
      </c>
      <c r="W62" t="str">
        <f t="shared" si="2"/>
        <v>Sustainable Operations and Risk Management in Organisations</v>
      </c>
    </row>
    <row r="63" spans="1:23" x14ac:dyDescent="0.25">
      <c r="A63" t="s">
        <v>128</v>
      </c>
      <c r="B63" t="s">
        <v>104</v>
      </c>
      <c r="C63" t="str">
        <f t="shared" si="1"/>
        <v>Chartered Management</v>
      </c>
      <c r="D63">
        <v>36</v>
      </c>
      <c r="E63">
        <v>1466</v>
      </c>
      <c r="F63" t="b">
        <v>0</v>
      </c>
      <c r="G63" t="b">
        <v>1</v>
      </c>
      <c r="H63">
        <v>5</v>
      </c>
      <c r="I63">
        <v>10</v>
      </c>
      <c r="J63" t="s">
        <v>141</v>
      </c>
      <c r="K63" t="s">
        <v>114</v>
      </c>
      <c r="L63" t="s">
        <v>138</v>
      </c>
      <c r="M63" t="s">
        <v>116</v>
      </c>
      <c r="N63" t="s">
        <v>117</v>
      </c>
      <c r="O63" t="s">
        <v>118</v>
      </c>
      <c r="P63" t="s">
        <v>111</v>
      </c>
      <c r="Q63">
        <v>18</v>
      </c>
      <c r="R63">
        <v>3</v>
      </c>
      <c r="T63">
        <v>3</v>
      </c>
      <c r="U63" t="s">
        <v>112</v>
      </c>
      <c r="V63" t="s">
        <v>113</v>
      </c>
      <c r="W63" t="str">
        <f t="shared" si="2"/>
        <v>Sustainable Operations and Risk Management in Organisations</v>
      </c>
    </row>
    <row r="64" spans="1:23" x14ac:dyDescent="0.25">
      <c r="A64" t="s">
        <v>128</v>
      </c>
      <c r="B64" t="s">
        <v>104</v>
      </c>
      <c r="C64" t="str">
        <f t="shared" si="1"/>
        <v>Chartered Management</v>
      </c>
      <c r="D64">
        <v>36</v>
      </c>
      <c r="E64">
        <v>1466</v>
      </c>
      <c r="F64" t="b">
        <v>0</v>
      </c>
      <c r="G64" t="b">
        <v>1</v>
      </c>
      <c r="H64">
        <v>5</v>
      </c>
      <c r="I64">
        <v>10</v>
      </c>
      <c r="J64" t="s">
        <v>141</v>
      </c>
      <c r="K64" t="s">
        <v>119</v>
      </c>
      <c r="L64" t="s">
        <v>119</v>
      </c>
      <c r="M64" t="s">
        <v>116</v>
      </c>
      <c r="N64" t="s">
        <v>109</v>
      </c>
      <c r="O64" t="s">
        <v>118</v>
      </c>
      <c r="P64" t="s">
        <v>121</v>
      </c>
      <c r="Q64">
        <v>112</v>
      </c>
      <c r="U64" t="s">
        <v>112</v>
      </c>
      <c r="V64" t="s">
        <v>113</v>
      </c>
      <c r="W64" t="str">
        <f t="shared" si="2"/>
        <v>Sustainable Operations and Risk Management in Organisations</v>
      </c>
    </row>
    <row r="65" spans="1:23" x14ac:dyDescent="0.25">
      <c r="A65" t="s">
        <v>128</v>
      </c>
      <c r="B65" t="s">
        <v>104</v>
      </c>
      <c r="C65" t="str">
        <f t="shared" si="1"/>
        <v>Chartered Management</v>
      </c>
      <c r="D65">
        <v>36</v>
      </c>
      <c r="E65">
        <v>1466</v>
      </c>
      <c r="F65" t="b">
        <v>0</v>
      </c>
      <c r="G65" t="b">
        <v>1</v>
      </c>
      <c r="H65">
        <v>5</v>
      </c>
      <c r="I65">
        <v>10</v>
      </c>
      <c r="J65" t="s">
        <v>141</v>
      </c>
      <c r="K65" t="s">
        <v>122</v>
      </c>
      <c r="L65" t="s">
        <v>122</v>
      </c>
      <c r="M65" t="s">
        <v>122</v>
      </c>
      <c r="N65" t="s">
        <v>64</v>
      </c>
      <c r="O65" t="s">
        <v>116</v>
      </c>
      <c r="P65" t="s">
        <v>111</v>
      </c>
      <c r="Q65">
        <v>30</v>
      </c>
      <c r="U65" t="s">
        <v>112</v>
      </c>
      <c r="V65" t="s">
        <v>113</v>
      </c>
      <c r="W65" t="str">
        <f t="shared" si="2"/>
        <v>Sustainable Operations and Risk Management in Organisations</v>
      </c>
    </row>
    <row r="66" spans="1:23" x14ac:dyDescent="0.25">
      <c r="A66" t="s">
        <v>128</v>
      </c>
      <c r="B66" t="s">
        <v>104</v>
      </c>
      <c r="C66" t="str">
        <f t="shared" si="1"/>
        <v>Chartered Management</v>
      </c>
      <c r="D66">
        <v>36</v>
      </c>
      <c r="E66">
        <v>1466</v>
      </c>
      <c r="F66" t="b">
        <v>0</v>
      </c>
      <c r="G66" t="b">
        <v>1</v>
      </c>
      <c r="H66">
        <v>5</v>
      </c>
      <c r="I66">
        <v>11</v>
      </c>
      <c r="J66" t="s">
        <v>142</v>
      </c>
      <c r="K66" t="s">
        <v>106</v>
      </c>
      <c r="L66" t="s">
        <v>107</v>
      </c>
      <c r="M66" t="s">
        <v>108</v>
      </c>
      <c r="N66" t="s">
        <v>109</v>
      </c>
      <c r="O66" t="s">
        <v>110</v>
      </c>
      <c r="P66" t="s">
        <v>111</v>
      </c>
      <c r="Q66">
        <v>40</v>
      </c>
      <c r="U66" t="s">
        <v>112</v>
      </c>
      <c r="V66" t="s">
        <v>113</v>
      </c>
      <c r="W66" t="str">
        <f t="shared" si="2"/>
        <v>Digital Transformation and Sustainability in Organisations</v>
      </c>
    </row>
    <row r="67" spans="1:23" x14ac:dyDescent="0.25">
      <c r="A67" t="s">
        <v>128</v>
      </c>
      <c r="B67" t="s">
        <v>104</v>
      </c>
      <c r="C67" t="str">
        <f t="shared" ref="C67:C130" si="3">IF(B67="N/A",A67,A67&amp;" - "&amp;B67)</f>
        <v>Chartered Management</v>
      </c>
      <c r="D67">
        <v>36</v>
      </c>
      <c r="E67">
        <v>1466</v>
      </c>
      <c r="F67" t="b">
        <v>0</v>
      </c>
      <c r="G67" t="b">
        <v>1</v>
      </c>
      <c r="H67">
        <v>5</v>
      </c>
      <c r="I67">
        <v>11</v>
      </c>
      <c r="J67" t="s">
        <v>142</v>
      </c>
      <c r="K67" t="s">
        <v>114</v>
      </c>
      <c r="L67" t="s">
        <v>138</v>
      </c>
      <c r="M67" t="s">
        <v>116</v>
      </c>
      <c r="N67" t="s">
        <v>117</v>
      </c>
      <c r="O67" t="s">
        <v>118</v>
      </c>
      <c r="P67" t="s">
        <v>111</v>
      </c>
      <c r="Q67">
        <v>18</v>
      </c>
      <c r="R67">
        <v>3</v>
      </c>
      <c r="T67">
        <v>3</v>
      </c>
      <c r="U67" t="s">
        <v>112</v>
      </c>
      <c r="V67" t="s">
        <v>113</v>
      </c>
      <c r="W67" t="str">
        <f t="shared" si="2"/>
        <v>Digital Transformation and Sustainability in Organisations</v>
      </c>
    </row>
    <row r="68" spans="1:23" x14ac:dyDescent="0.25">
      <c r="A68" t="s">
        <v>128</v>
      </c>
      <c r="B68" t="s">
        <v>104</v>
      </c>
      <c r="C68" t="str">
        <f t="shared" si="3"/>
        <v>Chartered Management</v>
      </c>
      <c r="D68">
        <v>36</v>
      </c>
      <c r="E68">
        <v>1466</v>
      </c>
      <c r="F68" t="b">
        <v>0</v>
      </c>
      <c r="G68" t="b">
        <v>1</v>
      </c>
      <c r="H68">
        <v>5</v>
      </c>
      <c r="I68">
        <v>11</v>
      </c>
      <c r="J68" t="s">
        <v>142</v>
      </c>
      <c r="K68" t="s">
        <v>119</v>
      </c>
      <c r="L68" t="s">
        <v>119</v>
      </c>
      <c r="M68" t="s">
        <v>116</v>
      </c>
      <c r="N68" t="s">
        <v>109</v>
      </c>
      <c r="O68" t="s">
        <v>118</v>
      </c>
      <c r="P68" t="s">
        <v>121</v>
      </c>
      <c r="Q68">
        <v>112</v>
      </c>
      <c r="U68" t="s">
        <v>112</v>
      </c>
      <c r="V68" t="s">
        <v>113</v>
      </c>
      <c r="W68" t="str">
        <f t="shared" si="2"/>
        <v>Digital Transformation and Sustainability in Organisations</v>
      </c>
    </row>
    <row r="69" spans="1:23" x14ac:dyDescent="0.25">
      <c r="A69" t="s">
        <v>128</v>
      </c>
      <c r="B69" t="s">
        <v>104</v>
      </c>
      <c r="C69" t="str">
        <f t="shared" si="3"/>
        <v>Chartered Management</v>
      </c>
      <c r="D69">
        <v>36</v>
      </c>
      <c r="E69">
        <v>1466</v>
      </c>
      <c r="F69" t="b">
        <v>0</v>
      </c>
      <c r="G69" t="b">
        <v>1</v>
      </c>
      <c r="H69">
        <v>5</v>
      </c>
      <c r="I69">
        <v>11</v>
      </c>
      <c r="J69" t="s">
        <v>142</v>
      </c>
      <c r="K69" t="s">
        <v>122</v>
      </c>
      <c r="L69" t="s">
        <v>122</v>
      </c>
      <c r="M69" t="s">
        <v>122</v>
      </c>
      <c r="N69" t="s">
        <v>64</v>
      </c>
      <c r="O69" t="s">
        <v>116</v>
      </c>
      <c r="P69" t="s">
        <v>111</v>
      </c>
      <c r="Q69">
        <v>30</v>
      </c>
      <c r="U69" t="s">
        <v>112</v>
      </c>
      <c r="V69" t="s">
        <v>113</v>
      </c>
      <c r="W69" t="str">
        <f t="shared" si="2"/>
        <v>Digital Transformation and Sustainability in Organisations</v>
      </c>
    </row>
    <row r="70" spans="1:23" x14ac:dyDescent="0.25">
      <c r="A70" t="s">
        <v>128</v>
      </c>
      <c r="B70" t="s">
        <v>104</v>
      </c>
      <c r="C70" t="str">
        <f t="shared" si="3"/>
        <v>Chartered Management</v>
      </c>
      <c r="D70">
        <v>36</v>
      </c>
      <c r="E70">
        <v>1466</v>
      </c>
      <c r="F70" t="b">
        <v>0</v>
      </c>
      <c r="G70" t="b">
        <v>1</v>
      </c>
      <c r="H70">
        <v>5</v>
      </c>
      <c r="I70">
        <v>12</v>
      </c>
      <c r="J70" t="s">
        <v>143</v>
      </c>
      <c r="K70" t="s">
        <v>106</v>
      </c>
      <c r="L70" t="s">
        <v>107</v>
      </c>
      <c r="M70" t="s">
        <v>108</v>
      </c>
      <c r="N70" t="s">
        <v>109</v>
      </c>
      <c r="O70" t="s">
        <v>110</v>
      </c>
      <c r="P70" t="s">
        <v>111</v>
      </c>
      <c r="Q70">
        <v>20</v>
      </c>
      <c r="U70" t="s">
        <v>112</v>
      </c>
      <c r="V70" t="s">
        <v>113</v>
      </c>
      <c r="W70" t="str">
        <f t="shared" si="2"/>
        <v>Professional Practice and Portfolio Development 2</v>
      </c>
    </row>
    <row r="71" spans="1:23" x14ac:dyDescent="0.25">
      <c r="A71" t="s">
        <v>128</v>
      </c>
      <c r="B71" t="s">
        <v>104</v>
      </c>
      <c r="C71" t="str">
        <f t="shared" si="3"/>
        <v>Chartered Management</v>
      </c>
      <c r="D71">
        <v>36</v>
      </c>
      <c r="E71">
        <v>1466</v>
      </c>
      <c r="F71" t="b">
        <v>0</v>
      </c>
      <c r="G71" t="b">
        <v>1</v>
      </c>
      <c r="H71">
        <v>5</v>
      </c>
      <c r="I71">
        <v>12</v>
      </c>
      <c r="J71" t="s">
        <v>143</v>
      </c>
      <c r="K71" t="s">
        <v>114</v>
      </c>
      <c r="L71" t="s">
        <v>144</v>
      </c>
      <c r="M71" t="s">
        <v>116</v>
      </c>
      <c r="N71" t="s">
        <v>117</v>
      </c>
      <c r="O71" t="s">
        <v>118</v>
      </c>
      <c r="P71" t="s">
        <v>111</v>
      </c>
      <c r="Q71">
        <v>9</v>
      </c>
      <c r="R71">
        <v>1.5</v>
      </c>
      <c r="T71">
        <v>1.5</v>
      </c>
      <c r="U71" t="s">
        <v>112</v>
      </c>
      <c r="V71" t="s">
        <v>113</v>
      </c>
      <c r="W71" t="str">
        <f t="shared" si="2"/>
        <v>Professional Practice and Portfolio Development 2</v>
      </c>
    </row>
    <row r="72" spans="1:23" x14ac:dyDescent="0.25">
      <c r="A72" t="s">
        <v>128</v>
      </c>
      <c r="B72" t="s">
        <v>104</v>
      </c>
      <c r="C72" t="str">
        <f t="shared" si="3"/>
        <v>Chartered Management</v>
      </c>
      <c r="D72">
        <v>36</v>
      </c>
      <c r="E72">
        <v>1466</v>
      </c>
      <c r="F72" t="b">
        <v>0</v>
      </c>
      <c r="G72" t="b">
        <v>1</v>
      </c>
      <c r="H72">
        <v>5</v>
      </c>
      <c r="I72">
        <v>12</v>
      </c>
      <c r="J72" t="s">
        <v>143</v>
      </c>
      <c r="K72" t="s">
        <v>119</v>
      </c>
      <c r="L72" t="s">
        <v>119</v>
      </c>
      <c r="M72" t="s">
        <v>116</v>
      </c>
      <c r="N72" t="s">
        <v>109</v>
      </c>
      <c r="O72" t="s">
        <v>118</v>
      </c>
      <c r="P72" t="s">
        <v>121</v>
      </c>
      <c r="Q72">
        <v>141</v>
      </c>
      <c r="U72" t="s">
        <v>112</v>
      </c>
      <c r="V72" t="s">
        <v>113</v>
      </c>
      <c r="W72" t="str">
        <f t="shared" si="2"/>
        <v>Professional Practice and Portfolio Development 2</v>
      </c>
    </row>
    <row r="73" spans="1:23" x14ac:dyDescent="0.25">
      <c r="A73" t="s">
        <v>128</v>
      </c>
      <c r="B73" t="s">
        <v>104</v>
      </c>
      <c r="C73" t="str">
        <f t="shared" si="3"/>
        <v>Chartered Management</v>
      </c>
      <c r="D73">
        <v>36</v>
      </c>
      <c r="E73">
        <v>1466</v>
      </c>
      <c r="F73" t="b">
        <v>0</v>
      </c>
      <c r="G73" t="b">
        <v>1</v>
      </c>
      <c r="H73">
        <v>5</v>
      </c>
      <c r="I73">
        <v>12</v>
      </c>
      <c r="J73" t="s">
        <v>143</v>
      </c>
      <c r="K73" t="s">
        <v>122</v>
      </c>
      <c r="L73" t="s">
        <v>122</v>
      </c>
      <c r="M73" t="s">
        <v>122</v>
      </c>
      <c r="N73" t="s">
        <v>64</v>
      </c>
      <c r="O73" t="s">
        <v>116</v>
      </c>
      <c r="P73" t="s">
        <v>111</v>
      </c>
      <c r="Q73">
        <v>30</v>
      </c>
      <c r="U73" t="s">
        <v>112</v>
      </c>
      <c r="V73" t="s">
        <v>113</v>
      </c>
      <c r="W73" t="str">
        <f t="shared" si="2"/>
        <v>Professional Practice and Portfolio Development 2</v>
      </c>
    </row>
    <row r="74" spans="1:23" x14ac:dyDescent="0.25">
      <c r="A74" t="s">
        <v>128</v>
      </c>
      <c r="B74" t="s">
        <v>104</v>
      </c>
      <c r="C74" t="str">
        <f t="shared" si="3"/>
        <v>Chartered Management</v>
      </c>
      <c r="D74">
        <v>36</v>
      </c>
      <c r="E74">
        <v>1466</v>
      </c>
      <c r="F74" t="b">
        <v>0</v>
      </c>
      <c r="G74" t="b">
        <v>1</v>
      </c>
      <c r="H74">
        <v>6</v>
      </c>
      <c r="I74">
        <v>16</v>
      </c>
      <c r="J74" t="s">
        <v>145</v>
      </c>
      <c r="K74" t="s">
        <v>106</v>
      </c>
      <c r="L74" t="s">
        <v>107</v>
      </c>
      <c r="M74" t="s">
        <v>108</v>
      </c>
      <c r="N74" t="s">
        <v>109</v>
      </c>
      <c r="O74" t="s">
        <v>110</v>
      </c>
      <c r="P74" t="s">
        <v>111</v>
      </c>
      <c r="Q74">
        <v>40</v>
      </c>
      <c r="U74" t="s">
        <v>112</v>
      </c>
      <c r="V74" t="s">
        <v>113</v>
      </c>
      <c r="W74" t="str">
        <f t="shared" si="2"/>
        <v>Digital and Contemporary Issues in Management</v>
      </c>
    </row>
    <row r="75" spans="1:23" x14ac:dyDescent="0.25">
      <c r="A75" t="s">
        <v>128</v>
      </c>
      <c r="B75" t="s">
        <v>104</v>
      </c>
      <c r="C75" t="str">
        <f t="shared" si="3"/>
        <v>Chartered Management</v>
      </c>
      <c r="D75">
        <v>36</v>
      </c>
      <c r="E75">
        <v>1466</v>
      </c>
      <c r="F75" t="b">
        <v>0</v>
      </c>
      <c r="G75" t="b">
        <v>1</v>
      </c>
      <c r="H75">
        <v>6</v>
      </c>
      <c r="I75">
        <v>16</v>
      </c>
      <c r="J75" t="s">
        <v>145</v>
      </c>
      <c r="K75" t="s">
        <v>114</v>
      </c>
      <c r="L75" t="s">
        <v>136</v>
      </c>
      <c r="M75" t="s">
        <v>116</v>
      </c>
      <c r="N75" t="s">
        <v>117</v>
      </c>
      <c r="O75" t="s">
        <v>118</v>
      </c>
      <c r="P75" t="s">
        <v>111</v>
      </c>
      <c r="Q75">
        <v>12</v>
      </c>
      <c r="R75">
        <v>2</v>
      </c>
      <c r="T75">
        <v>2</v>
      </c>
      <c r="U75" t="s">
        <v>112</v>
      </c>
      <c r="V75" t="s">
        <v>113</v>
      </c>
      <c r="W75" t="str">
        <f t="shared" si="2"/>
        <v>Digital and Contemporary Issues in Management</v>
      </c>
    </row>
    <row r="76" spans="1:23" x14ac:dyDescent="0.25">
      <c r="A76" t="s">
        <v>128</v>
      </c>
      <c r="B76" t="s">
        <v>104</v>
      </c>
      <c r="C76" t="str">
        <f t="shared" si="3"/>
        <v>Chartered Management</v>
      </c>
      <c r="D76">
        <v>36</v>
      </c>
      <c r="E76">
        <v>1466</v>
      </c>
      <c r="F76" t="b">
        <v>0</v>
      </c>
      <c r="G76" t="b">
        <v>1</v>
      </c>
      <c r="H76">
        <v>6</v>
      </c>
      <c r="I76">
        <v>16</v>
      </c>
      <c r="J76" t="s">
        <v>145</v>
      </c>
      <c r="K76" t="s">
        <v>119</v>
      </c>
      <c r="L76" t="s">
        <v>119</v>
      </c>
      <c r="M76" t="s">
        <v>116</v>
      </c>
      <c r="N76" t="s">
        <v>109</v>
      </c>
      <c r="O76" t="s">
        <v>118</v>
      </c>
      <c r="P76" t="s">
        <v>121</v>
      </c>
      <c r="Q76">
        <v>133</v>
      </c>
      <c r="U76" t="s">
        <v>112</v>
      </c>
      <c r="V76" t="s">
        <v>113</v>
      </c>
      <c r="W76" t="str">
        <f t="shared" si="2"/>
        <v>Digital and Contemporary Issues in Management</v>
      </c>
    </row>
    <row r="77" spans="1:23" x14ac:dyDescent="0.25">
      <c r="A77" t="s">
        <v>128</v>
      </c>
      <c r="B77" t="s">
        <v>104</v>
      </c>
      <c r="C77" t="str">
        <f t="shared" si="3"/>
        <v>Chartered Management</v>
      </c>
      <c r="D77">
        <v>36</v>
      </c>
      <c r="E77">
        <v>1466</v>
      </c>
      <c r="F77" t="b">
        <v>0</v>
      </c>
      <c r="G77" t="b">
        <v>1</v>
      </c>
      <c r="H77">
        <v>6</v>
      </c>
      <c r="I77">
        <v>16</v>
      </c>
      <c r="J77" t="s">
        <v>145</v>
      </c>
      <c r="K77" t="s">
        <v>122</v>
      </c>
      <c r="L77" t="s">
        <v>122</v>
      </c>
      <c r="M77" t="s">
        <v>122</v>
      </c>
      <c r="N77" t="s">
        <v>64</v>
      </c>
      <c r="O77" t="s">
        <v>116</v>
      </c>
      <c r="P77" t="s">
        <v>111</v>
      </c>
      <c r="Q77">
        <v>15</v>
      </c>
      <c r="U77" t="s">
        <v>112</v>
      </c>
      <c r="V77" t="s">
        <v>113</v>
      </c>
      <c r="W77" t="str">
        <f t="shared" si="2"/>
        <v>Digital and Contemporary Issues in Management</v>
      </c>
    </row>
    <row r="78" spans="1:23" x14ac:dyDescent="0.25">
      <c r="A78" t="s">
        <v>128</v>
      </c>
      <c r="B78" t="s">
        <v>104</v>
      </c>
      <c r="C78" t="str">
        <f t="shared" si="3"/>
        <v>Chartered Management</v>
      </c>
      <c r="D78">
        <v>36</v>
      </c>
      <c r="E78">
        <v>1466</v>
      </c>
      <c r="F78" t="b">
        <v>0</v>
      </c>
      <c r="G78" t="b">
        <v>1</v>
      </c>
      <c r="H78">
        <v>6</v>
      </c>
      <c r="I78">
        <v>13</v>
      </c>
      <c r="J78" t="s">
        <v>146</v>
      </c>
      <c r="K78" t="s">
        <v>106</v>
      </c>
      <c r="L78" t="s">
        <v>107</v>
      </c>
      <c r="M78" t="s">
        <v>108</v>
      </c>
      <c r="N78" t="s">
        <v>109</v>
      </c>
      <c r="O78" t="s">
        <v>110</v>
      </c>
      <c r="P78" t="s">
        <v>111</v>
      </c>
      <c r="Q78">
        <v>20</v>
      </c>
      <c r="U78" t="s">
        <v>112</v>
      </c>
      <c r="V78" t="s">
        <v>113</v>
      </c>
      <c r="W78" t="str">
        <f t="shared" ref="W78:W141" si="4">IF(RIGHT(J78)=")",LEFT(J78,FIND("(",J78)-2),J78)</f>
        <v>Work Based Project Proposal</v>
      </c>
    </row>
    <row r="79" spans="1:23" x14ac:dyDescent="0.25">
      <c r="A79" t="s">
        <v>128</v>
      </c>
      <c r="B79" t="s">
        <v>104</v>
      </c>
      <c r="C79" t="str">
        <f t="shared" si="3"/>
        <v>Chartered Management</v>
      </c>
      <c r="D79">
        <v>36</v>
      </c>
      <c r="E79">
        <v>1466</v>
      </c>
      <c r="F79" t="b">
        <v>0</v>
      </c>
      <c r="G79" t="b">
        <v>1</v>
      </c>
      <c r="H79">
        <v>6</v>
      </c>
      <c r="I79">
        <v>13</v>
      </c>
      <c r="J79" t="s">
        <v>146</v>
      </c>
      <c r="K79" t="s">
        <v>114</v>
      </c>
      <c r="L79" t="s">
        <v>147</v>
      </c>
      <c r="M79" t="s">
        <v>116</v>
      </c>
      <c r="N79" t="s">
        <v>117</v>
      </c>
      <c r="O79" t="s">
        <v>118</v>
      </c>
      <c r="P79" t="s">
        <v>111</v>
      </c>
      <c r="Q79">
        <v>6</v>
      </c>
      <c r="R79">
        <v>1</v>
      </c>
      <c r="T79">
        <v>1</v>
      </c>
      <c r="U79" t="s">
        <v>112</v>
      </c>
      <c r="V79" t="s">
        <v>113</v>
      </c>
      <c r="W79" t="str">
        <f t="shared" si="4"/>
        <v>Work Based Project Proposal</v>
      </c>
    </row>
    <row r="80" spans="1:23" x14ac:dyDescent="0.25">
      <c r="A80" t="s">
        <v>128</v>
      </c>
      <c r="B80" t="s">
        <v>104</v>
      </c>
      <c r="C80" t="str">
        <f t="shared" si="3"/>
        <v>Chartered Management</v>
      </c>
      <c r="D80">
        <v>36</v>
      </c>
      <c r="E80">
        <v>1466</v>
      </c>
      <c r="F80" t="b">
        <v>0</v>
      </c>
      <c r="G80" t="b">
        <v>1</v>
      </c>
      <c r="H80">
        <v>6</v>
      </c>
      <c r="I80">
        <v>13</v>
      </c>
      <c r="J80" t="s">
        <v>146</v>
      </c>
      <c r="K80" t="s">
        <v>119</v>
      </c>
      <c r="L80" t="s">
        <v>119</v>
      </c>
      <c r="M80" t="s">
        <v>116</v>
      </c>
      <c r="N80" t="s">
        <v>109</v>
      </c>
      <c r="O80" t="s">
        <v>118</v>
      </c>
      <c r="P80" t="s">
        <v>121</v>
      </c>
      <c r="Q80">
        <v>44</v>
      </c>
      <c r="U80" t="s">
        <v>112</v>
      </c>
      <c r="V80" t="s">
        <v>113</v>
      </c>
      <c r="W80" t="str">
        <f t="shared" si="4"/>
        <v>Work Based Project Proposal</v>
      </c>
    </row>
    <row r="81" spans="1:23" x14ac:dyDescent="0.25">
      <c r="A81" t="s">
        <v>128</v>
      </c>
      <c r="B81" t="s">
        <v>104</v>
      </c>
      <c r="C81" t="str">
        <f t="shared" si="3"/>
        <v>Chartered Management</v>
      </c>
      <c r="D81">
        <v>36</v>
      </c>
      <c r="E81">
        <v>1466</v>
      </c>
      <c r="F81" t="b">
        <v>0</v>
      </c>
      <c r="G81" t="b">
        <v>1</v>
      </c>
      <c r="H81">
        <v>6</v>
      </c>
      <c r="I81">
        <v>13</v>
      </c>
      <c r="J81" t="s">
        <v>146</v>
      </c>
      <c r="K81" t="s">
        <v>122</v>
      </c>
      <c r="L81" t="s">
        <v>122</v>
      </c>
      <c r="M81" t="s">
        <v>122</v>
      </c>
      <c r="N81" t="s">
        <v>64</v>
      </c>
      <c r="O81" t="s">
        <v>116</v>
      </c>
      <c r="P81" t="s">
        <v>111</v>
      </c>
      <c r="Q81">
        <v>30</v>
      </c>
      <c r="U81" t="s">
        <v>112</v>
      </c>
      <c r="V81" t="s">
        <v>113</v>
      </c>
      <c r="W81" t="str">
        <f t="shared" si="4"/>
        <v>Work Based Project Proposal</v>
      </c>
    </row>
    <row r="82" spans="1:23" x14ac:dyDescent="0.25">
      <c r="A82" t="s">
        <v>128</v>
      </c>
      <c r="B82" t="s">
        <v>104</v>
      </c>
      <c r="C82" t="str">
        <f t="shared" si="3"/>
        <v>Chartered Management</v>
      </c>
      <c r="D82">
        <v>36</v>
      </c>
      <c r="E82">
        <v>1466</v>
      </c>
      <c r="F82" t="b">
        <v>0</v>
      </c>
      <c r="G82" t="b">
        <v>1</v>
      </c>
      <c r="H82">
        <v>6</v>
      </c>
      <c r="I82">
        <v>17</v>
      </c>
      <c r="J82" t="s">
        <v>148</v>
      </c>
      <c r="K82" t="s">
        <v>106</v>
      </c>
      <c r="L82" t="s">
        <v>107</v>
      </c>
      <c r="M82" t="s">
        <v>108</v>
      </c>
      <c r="N82" t="s">
        <v>109</v>
      </c>
      <c r="O82" t="s">
        <v>110</v>
      </c>
      <c r="P82" t="s">
        <v>111</v>
      </c>
      <c r="Q82">
        <v>20</v>
      </c>
      <c r="U82" t="s">
        <v>112</v>
      </c>
      <c r="V82" t="s">
        <v>113</v>
      </c>
      <c r="W82" t="str">
        <f t="shared" si="4"/>
        <v>Major Work-based Project</v>
      </c>
    </row>
    <row r="83" spans="1:23" x14ac:dyDescent="0.25">
      <c r="A83" t="s">
        <v>128</v>
      </c>
      <c r="B83" t="s">
        <v>104</v>
      </c>
      <c r="C83" t="str">
        <f t="shared" si="3"/>
        <v>Chartered Management</v>
      </c>
      <c r="D83">
        <v>36</v>
      </c>
      <c r="E83">
        <v>1466</v>
      </c>
      <c r="F83" t="b">
        <v>0</v>
      </c>
      <c r="G83" t="b">
        <v>1</v>
      </c>
      <c r="H83">
        <v>6</v>
      </c>
      <c r="I83">
        <v>17</v>
      </c>
      <c r="J83" t="s">
        <v>148</v>
      </c>
      <c r="K83" t="s">
        <v>114</v>
      </c>
      <c r="L83" t="s">
        <v>136</v>
      </c>
      <c r="M83" t="s">
        <v>116</v>
      </c>
      <c r="N83" t="s">
        <v>117</v>
      </c>
      <c r="O83" t="s">
        <v>118</v>
      </c>
      <c r="P83" t="s">
        <v>111</v>
      </c>
      <c r="Q83">
        <v>12</v>
      </c>
      <c r="R83">
        <v>2</v>
      </c>
      <c r="T83">
        <v>2</v>
      </c>
      <c r="U83" t="s">
        <v>112</v>
      </c>
      <c r="V83" t="s">
        <v>113</v>
      </c>
      <c r="W83" t="str">
        <f t="shared" si="4"/>
        <v>Major Work-based Project</v>
      </c>
    </row>
    <row r="84" spans="1:23" x14ac:dyDescent="0.25">
      <c r="A84" t="s">
        <v>128</v>
      </c>
      <c r="B84" t="s">
        <v>104</v>
      </c>
      <c r="C84" t="str">
        <f t="shared" si="3"/>
        <v>Chartered Management</v>
      </c>
      <c r="D84">
        <v>36</v>
      </c>
      <c r="E84">
        <v>1466</v>
      </c>
      <c r="F84" t="b">
        <v>0</v>
      </c>
      <c r="G84" t="b">
        <v>1</v>
      </c>
      <c r="H84">
        <v>6</v>
      </c>
      <c r="I84">
        <v>17</v>
      </c>
      <c r="J84" t="s">
        <v>148</v>
      </c>
      <c r="K84" t="s">
        <v>119</v>
      </c>
      <c r="L84" t="s">
        <v>119</v>
      </c>
      <c r="M84" t="s">
        <v>116</v>
      </c>
      <c r="N84" t="s">
        <v>109</v>
      </c>
      <c r="O84" t="s">
        <v>118</v>
      </c>
      <c r="P84" t="s">
        <v>121</v>
      </c>
      <c r="Q84">
        <v>208</v>
      </c>
      <c r="U84" t="s">
        <v>112</v>
      </c>
      <c r="V84" t="s">
        <v>113</v>
      </c>
      <c r="W84" t="str">
        <f t="shared" si="4"/>
        <v>Major Work-based Project</v>
      </c>
    </row>
    <row r="85" spans="1:23" x14ac:dyDescent="0.25">
      <c r="A85" t="s">
        <v>128</v>
      </c>
      <c r="B85" t="s">
        <v>104</v>
      </c>
      <c r="C85" t="str">
        <f t="shared" si="3"/>
        <v>Chartered Management</v>
      </c>
      <c r="D85">
        <v>36</v>
      </c>
      <c r="E85">
        <v>1466</v>
      </c>
      <c r="F85" t="b">
        <v>0</v>
      </c>
      <c r="G85" t="b">
        <v>1</v>
      </c>
      <c r="H85">
        <v>6</v>
      </c>
      <c r="I85">
        <v>17</v>
      </c>
      <c r="J85" t="s">
        <v>148</v>
      </c>
      <c r="K85" t="s">
        <v>122</v>
      </c>
      <c r="L85" t="s">
        <v>122</v>
      </c>
      <c r="M85" t="s">
        <v>122</v>
      </c>
      <c r="N85" t="s">
        <v>64</v>
      </c>
      <c r="O85" t="s">
        <v>116</v>
      </c>
      <c r="P85" t="s">
        <v>111</v>
      </c>
      <c r="Q85">
        <v>60</v>
      </c>
      <c r="U85" t="s">
        <v>112</v>
      </c>
      <c r="V85" t="s">
        <v>113</v>
      </c>
      <c r="W85" t="str">
        <f t="shared" si="4"/>
        <v>Major Work-based Project</v>
      </c>
    </row>
    <row r="86" spans="1:23" x14ac:dyDescent="0.25">
      <c r="A86" t="s">
        <v>128</v>
      </c>
      <c r="B86" t="s">
        <v>104</v>
      </c>
      <c r="C86" t="str">
        <f t="shared" si="3"/>
        <v>Chartered Management</v>
      </c>
      <c r="D86">
        <v>36</v>
      </c>
      <c r="E86">
        <v>1466</v>
      </c>
      <c r="F86" t="b">
        <v>0</v>
      </c>
      <c r="G86" t="b">
        <v>1</v>
      </c>
      <c r="H86">
        <v>6</v>
      </c>
      <c r="I86">
        <v>15</v>
      </c>
      <c r="J86" t="s">
        <v>149</v>
      </c>
      <c r="K86" t="s">
        <v>106</v>
      </c>
      <c r="L86" t="s">
        <v>107</v>
      </c>
      <c r="M86" t="s">
        <v>108</v>
      </c>
      <c r="N86" t="s">
        <v>109</v>
      </c>
      <c r="O86" t="s">
        <v>110</v>
      </c>
      <c r="P86" t="s">
        <v>111</v>
      </c>
      <c r="Q86">
        <v>40</v>
      </c>
      <c r="U86" t="s">
        <v>112</v>
      </c>
      <c r="V86" t="s">
        <v>113</v>
      </c>
      <c r="W86" t="str">
        <f t="shared" si="4"/>
        <v>Leading Innovation in Changing Organisational Environment</v>
      </c>
    </row>
    <row r="87" spans="1:23" x14ac:dyDescent="0.25">
      <c r="A87" t="s">
        <v>128</v>
      </c>
      <c r="B87" t="s">
        <v>104</v>
      </c>
      <c r="C87" t="str">
        <f t="shared" si="3"/>
        <v>Chartered Management</v>
      </c>
      <c r="D87">
        <v>36</v>
      </c>
      <c r="E87">
        <v>1466</v>
      </c>
      <c r="F87" t="b">
        <v>0</v>
      </c>
      <c r="G87" t="b">
        <v>1</v>
      </c>
      <c r="H87">
        <v>6</v>
      </c>
      <c r="I87">
        <v>15</v>
      </c>
      <c r="J87" t="s">
        <v>149</v>
      </c>
      <c r="K87" t="s">
        <v>114</v>
      </c>
      <c r="L87" t="s">
        <v>136</v>
      </c>
      <c r="M87" t="s">
        <v>116</v>
      </c>
      <c r="N87" t="s">
        <v>117</v>
      </c>
      <c r="O87" t="s">
        <v>118</v>
      </c>
      <c r="P87" t="s">
        <v>111</v>
      </c>
      <c r="Q87">
        <v>12</v>
      </c>
      <c r="R87">
        <v>2</v>
      </c>
      <c r="T87">
        <v>2</v>
      </c>
      <c r="U87" t="s">
        <v>112</v>
      </c>
      <c r="V87" t="s">
        <v>113</v>
      </c>
      <c r="W87" t="str">
        <f t="shared" si="4"/>
        <v>Leading Innovation in Changing Organisational Environment</v>
      </c>
    </row>
    <row r="88" spans="1:23" x14ac:dyDescent="0.25">
      <c r="A88" t="s">
        <v>128</v>
      </c>
      <c r="B88" t="s">
        <v>104</v>
      </c>
      <c r="C88" t="str">
        <f t="shared" si="3"/>
        <v>Chartered Management</v>
      </c>
      <c r="D88">
        <v>36</v>
      </c>
      <c r="E88">
        <v>1466</v>
      </c>
      <c r="F88" t="b">
        <v>0</v>
      </c>
      <c r="G88" t="b">
        <v>1</v>
      </c>
      <c r="H88">
        <v>6</v>
      </c>
      <c r="I88">
        <v>15</v>
      </c>
      <c r="J88" t="s">
        <v>149</v>
      </c>
      <c r="K88" t="s">
        <v>119</v>
      </c>
      <c r="L88" t="s">
        <v>119</v>
      </c>
      <c r="M88" t="s">
        <v>116</v>
      </c>
      <c r="N88" t="s">
        <v>109</v>
      </c>
      <c r="O88" t="s">
        <v>118</v>
      </c>
      <c r="P88" t="s">
        <v>121</v>
      </c>
      <c r="Q88">
        <v>118</v>
      </c>
      <c r="U88" t="s">
        <v>112</v>
      </c>
      <c r="V88" t="s">
        <v>113</v>
      </c>
      <c r="W88" t="str">
        <f t="shared" si="4"/>
        <v>Leading Innovation in Changing Organisational Environment</v>
      </c>
    </row>
    <row r="89" spans="1:23" x14ac:dyDescent="0.25">
      <c r="A89" t="s">
        <v>128</v>
      </c>
      <c r="B89" t="s">
        <v>104</v>
      </c>
      <c r="C89" t="str">
        <f t="shared" si="3"/>
        <v>Chartered Management</v>
      </c>
      <c r="D89">
        <v>36</v>
      </c>
      <c r="E89">
        <v>1466</v>
      </c>
      <c r="F89" t="b">
        <v>0</v>
      </c>
      <c r="G89" t="b">
        <v>1</v>
      </c>
      <c r="H89">
        <v>6</v>
      </c>
      <c r="I89">
        <v>15</v>
      </c>
      <c r="J89" t="s">
        <v>149</v>
      </c>
      <c r="K89" t="s">
        <v>122</v>
      </c>
      <c r="L89" t="s">
        <v>122</v>
      </c>
      <c r="M89" t="s">
        <v>122</v>
      </c>
      <c r="N89" t="s">
        <v>64</v>
      </c>
      <c r="O89" t="s">
        <v>116</v>
      </c>
      <c r="P89" t="s">
        <v>111</v>
      </c>
      <c r="Q89">
        <v>30</v>
      </c>
      <c r="U89" t="s">
        <v>112</v>
      </c>
      <c r="V89" t="s">
        <v>113</v>
      </c>
      <c r="W89" t="str">
        <f t="shared" si="4"/>
        <v>Leading Innovation in Changing Organisational Environment</v>
      </c>
    </row>
    <row r="90" spans="1:23" x14ac:dyDescent="0.25">
      <c r="A90" t="s">
        <v>128</v>
      </c>
      <c r="B90" t="s">
        <v>104</v>
      </c>
      <c r="C90" t="str">
        <f t="shared" si="3"/>
        <v>Chartered Management</v>
      </c>
      <c r="D90">
        <v>36</v>
      </c>
      <c r="E90">
        <v>1466</v>
      </c>
      <c r="F90" t="b">
        <v>0</v>
      </c>
      <c r="G90" t="b">
        <v>1</v>
      </c>
      <c r="H90">
        <v>6</v>
      </c>
      <c r="I90">
        <v>14</v>
      </c>
      <c r="J90" t="s">
        <v>150</v>
      </c>
      <c r="K90" t="s">
        <v>106</v>
      </c>
      <c r="L90" t="s">
        <v>107</v>
      </c>
      <c r="M90" t="s">
        <v>108</v>
      </c>
      <c r="N90" t="s">
        <v>109</v>
      </c>
      <c r="O90" t="s">
        <v>110</v>
      </c>
      <c r="P90" t="s">
        <v>111</v>
      </c>
      <c r="Q90">
        <v>40</v>
      </c>
      <c r="U90" t="s">
        <v>112</v>
      </c>
      <c r="V90" t="s">
        <v>113</v>
      </c>
      <c r="W90" t="str">
        <f t="shared" si="4"/>
        <v>Strategic Management and the Sustainable Environment</v>
      </c>
    </row>
    <row r="91" spans="1:23" x14ac:dyDescent="0.25">
      <c r="A91" t="s">
        <v>128</v>
      </c>
      <c r="B91" t="s">
        <v>104</v>
      </c>
      <c r="C91" t="str">
        <f t="shared" si="3"/>
        <v>Chartered Management</v>
      </c>
      <c r="D91">
        <v>36</v>
      </c>
      <c r="E91">
        <v>1466</v>
      </c>
      <c r="F91" t="b">
        <v>0</v>
      </c>
      <c r="G91" t="b">
        <v>1</v>
      </c>
      <c r="H91">
        <v>6</v>
      </c>
      <c r="I91">
        <v>14</v>
      </c>
      <c r="J91" t="s">
        <v>150</v>
      </c>
      <c r="K91" t="s">
        <v>114</v>
      </c>
      <c r="L91" t="s">
        <v>136</v>
      </c>
      <c r="M91" t="s">
        <v>116</v>
      </c>
      <c r="N91" t="s">
        <v>117</v>
      </c>
      <c r="O91" t="s">
        <v>118</v>
      </c>
      <c r="P91" t="s">
        <v>111</v>
      </c>
      <c r="Q91">
        <v>12</v>
      </c>
      <c r="R91">
        <v>2</v>
      </c>
      <c r="T91">
        <v>2</v>
      </c>
      <c r="U91" t="s">
        <v>112</v>
      </c>
      <c r="V91" t="s">
        <v>113</v>
      </c>
      <c r="W91" t="str">
        <f t="shared" si="4"/>
        <v>Strategic Management and the Sustainable Environment</v>
      </c>
    </row>
    <row r="92" spans="1:23" x14ac:dyDescent="0.25">
      <c r="A92" t="s">
        <v>128</v>
      </c>
      <c r="B92" t="s">
        <v>104</v>
      </c>
      <c r="C92" t="str">
        <f t="shared" si="3"/>
        <v>Chartered Management</v>
      </c>
      <c r="D92">
        <v>36</v>
      </c>
      <c r="E92">
        <v>1466</v>
      </c>
      <c r="F92" t="b">
        <v>0</v>
      </c>
      <c r="G92" t="b">
        <v>1</v>
      </c>
      <c r="H92">
        <v>6</v>
      </c>
      <c r="I92">
        <v>14</v>
      </c>
      <c r="J92" t="s">
        <v>150</v>
      </c>
      <c r="K92" t="s">
        <v>119</v>
      </c>
      <c r="L92" t="s">
        <v>119</v>
      </c>
      <c r="M92" t="s">
        <v>116</v>
      </c>
      <c r="N92" t="s">
        <v>109</v>
      </c>
      <c r="O92" t="s">
        <v>118</v>
      </c>
      <c r="P92" t="s">
        <v>121</v>
      </c>
      <c r="Q92">
        <v>318</v>
      </c>
      <c r="U92" t="s">
        <v>112</v>
      </c>
      <c r="V92" t="s">
        <v>113</v>
      </c>
      <c r="W92" t="str">
        <f t="shared" si="4"/>
        <v>Strategic Management and the Sustainable Environment</v>
      </c>
    </row>
    <row r="93" spans="1:23" x14ac:dyDescent="0.25">
      <c r="A93" t="s">
        <v>128</v>
      </c>
      <c r="B93" t="s">
        <v>104</v>
      </c>
      <c r="C93" t="str">
        <f t="shared" si="3"/>
        <v>Chartered Management</v>
      </c>
      <c r="D93">
        <v>36</v>
      </c>
      <c r="E93">
        <v>1466</v>
      </c>
      <c r="F93" t="b">
        <v>0</v>
      </c>
      <c r="G93" t="b">
        <v>1</v>
      </c>
      <c r="H93">
        <v>6</v>
      </c>
      <c r="I93">
        <v>14</v>
      </c>
      <c r="J93" t="s">
        <v>150</v>
      </c>
      <c r="K93" t="s">
        <v>122</v>
      </c>
      <c r="L93" t="s">
        <v>122</v>
      </c>
      <c r="M93" t="s">
        <v>122</v>
      </c>
      <c r="N93" t="s">
        <v>64</v>
      </c>
      <c r="O93" t="s">
        <v>116</v>
      </c>
      <c r="P93" t="s">
        <v>111</v>
      </c>
      <c r="Q93">
        <v>30</v>
      </c>
      <c r="U93" t="s">
        <v>112</v>
      </c>
      <c r="V93" t="s">
        <v>113</v>
      </c>
      <c r="W93" t="str">
        <f t="shared" si="4"/>
        <v>Strategic Management and the Sustainable Environment</v>
      </c>
    </row>
    <row r="94" spans="1:23" x14ac:dyDescent="0.25">
      <c r="A94" t="s">
        <v>128</v>
      </c>
      <c r="B94" t="s">
        <v>104</v>
      </c>
      <c r="C94" t="str">
        <f t="shared" si="3"/>
        <v>Chartered Management</v>
      </c>
      <c r="D94">
        <v>36</v>
      </c>
      <c r="E94">
        <v>1466</v>
      </c>
      <c r="F94" t="b">
        <v>0</v>
      </c>
      <c r="G94" t="b">
        <v>1</v>
      </c>
      <c r="H94">
        <v>6</v>
      </c>
      <c r="I94">
        <v>18</v>
      </c>
      <c r="J94" t="s">
        <v>151</v>
      </c>
      <c r="K94" t="s">
        <v>106</v>
      </c>
      <c r="L94" t="s">
        <v>107</v>
      </c>
      <c r="M94" t="s">
        <v>108</v>
      </c>
      <c r="N94" t="s">
        <v>109</v>
      </c>
      <c r="O94" t="s">
        <v>110</v>
      </c>
      <c r="P94" t="s">
        <v>111</v>
      </c>
      <c r="Q94">
        <v>20</v>
      </c>
      <c r="U94" t="s">
        <v>112</v>
      </c>
      <c r="V94" t="s">
        <v>113</v>
      </c>
      <c r="W94" t="str">
        <f t="shared" si="4"/>
        <v>Professional Practice and Portfolio Development 3</v>
      </c>
    </row>
    <row r="95" spans="1:23" x14ac:dyDescent="0.25">
      <c r="A95" t="s">
        <v>128</v>
      </c>
      <c r="B95" t="s">
        <v>104</v>
      </c>
      <c r="C95" t="str">
        <f t="shared" si="3"/>
        <v>Chartered Management</v>
      </c>
      <c r="D95">
        <v>36</v>
      </c>
      <c r="E95">
        <v>1466</v>
      </c>
      <c r="F95" t="b">
        <v>0</v>
      </c>
      <c r="G95" t="b">
        <v>1</v>
      </c>
      <c r="H95">
        <v>6</v>
      </c>
      <c r="I95">
        <v>18</v>
      </c>
      <c r="J95" t="s">
        <v>151</v>
      </c>
      <c r="K95" t="s">
        <v>114</v>
      </c>
      <c r="L95" t="s">
        <v>147</v>
      </c>
      <c r="M95" t="s">
        <v>116</v>
      </c>
      <c r="N95" t="s">
        <v>117</v>
      </c>
      <c r="O95" t="s">
        <v>118</v>
      </c>
      <c r="P95" t="s">
        <v>111</v>
      </c>
      <c r="Q95">
        <v>6</v>
      </c>
      <c r="R95">
        <v>1</v>
      </c>
      <c r="T95">
        <v>1</v>
      </c>
      <c r="U95" t="s">
        <v>112</v>
      </c>
      <c r="V95" t="s">
        <v>113</v>
      </c>
      <c r="W95" t="str">
        <f t="shared" si="4"/>
        <v>Professional Practice and Portfolio Development 3</v>
      </c>
    </row>
    <row r="96" spans="1:23" x14ac:dyDescent="0.25">
      <c r="A96" t="s">
        <v>128</v>
      </c>
      <c r="B96" t="s">
        <v>104</v>
      </c>
      <c r="C96" t="str">
        <f t="shared" si="3"/>
        <v>Chartered Management</v>
      </c>
      <c r="D96">
        <v>36</v>
      </c>
      <c r="E96">
        <v>1466</v>
      </c>
      <c r="F96" t="b">
        <v>0</v>
      </c>
      <c r="G96" t="b">
        <v>1</v>
      </c>
      <c r="H96">
        <v>6</v>
      </c>
      <c r="I96">
        <v>18</v>
      </c>
      <c r="J96" t="s">
        <v>151</v>
      </c>
      <c r="K96" t="s">
        <v>119</v>
      </c>
      <c r="L96" t="s">
        <v>119</v>
      </c>
      <c r="M96" t="s">
        <v>116</v>
      </c>
      <c r="N96" t="s">
        <v>109</v>
      </c>
      <c r="O96" t="s">
        <v>118</v>
      </c>
      <c r="P96" t="s">
        <v>121</v>
      </c>
      <c r="Q96">
        <v>144</v>
      </c>
      <c r="U96" t="s">
        <v>112</v>
      </c>
      <c r="V96" t="s">
        <v>113</v>
      </c>
      <c r="W96" t="str">
        <f t="shared" si="4"/>
        <v>Professional Practice and Portfolio Development 3</v>
      </c>
    </row>
    <row r="97" spans="1:23" x14ac:dyDescent="0.25">
      <c r="A97" t="s">
        <v>128</v>
      </c>
      <c r="B97" t="s">
        <v>104</v>
      </c>
      <c r="C97" t="str">
        <f t="shared" si="3"/>
        <v>Chartered Management</v>
      </c>
      <c r="D97">
        <v>36</v>
      </c>
      <c r="E97">
        <v>1466</v>
      </c>
      <c r="F97" t="b">
        <v>0</v>
      </c>
      <c r="G97" t="b">
        <v>1</v>
      </c>
      <c r="H97">
        <v>6</v>
      </c>
      <c r="I97">
        <v>18</v>
      </c>
      <c r="J97" t="s">
        <v>151</v>
      </c>
      <c r="K97" t="s">
        <v>122</v>
      </c>
      <c r="L97" t="s">
        <v>122</v>
      </c>
      <c r="M97" t="s">
        <v>122</v>
      </c>
      <c r="N97" t="s">
        <v>64</v>
      </c>
      <c r="O97" t="s">
        <v>116</v>
      </c>
      <c r="P97" t="s">
        <v>111</v>
      </c>
      <c r="Q97">
        <v>30</v>
      </c>
      <c r="U97" t="s">
        <v>112</v>
      </c>
      <c r="V97" t="s">
        <v>113</v>
      </c>
      <c r="W97" t="str">
        <f t="shared" si="4"/>
        <v>Professional Practice and Portfolio Development 3</v>
      </c>
    </row>
    <row r="98" spans="1:23" x14ac:dyDescent="0.25">
      <c r="A98" t="s">
        <v>152</v>
      </c>
      <c r="B98" t="s">
        <v>104</v>
      </c>
      <c r="C98" t="str">
        <f t="shared" si="3"/>
        <v>Cyber Security Technology Professional BSc</v>
      </c>
      <c r="D98">
        <v>45</v>
      </c>
      <c r="E98">
        <v>1512</v>
      </c>
      <c r="F98" t="b">
        <v>0</v>
      </c>
      <c r="G98" t="b">
        <v>1</v>
      </c>
      <c r="H98">
        <v>4</v>
      </c>
      <c r="I98">
        <v>2</v>
      </c>
      <c r="J98" t="s">
        <v>153</v>
      </c>
      <c r="K98" t="s">
        <v>106</v>
      </c>
      <c r="L98" t="s">
        <v>107</v>
      </c>
      <c r="M98" t="s">
        <v>108</v>
      </c>
      <c r="N98" t="s">
        <v>109</v>
      </c>
      <c r="O98" t="s">
        <v>110</v>
      </c>
      <c r="P98" t="s">
        <v>111</v>
      </c>
      <c r="Q98">
        <v>40</v>
      </c>
      <c r="U98" t="s">
        <v>112</v>
      </c>
      <c r="V98" t="s">
        <v>113</v>
      </c>
      <c r="W98" t="str">
        <f t="shared" si="4"/>
        <v>Computer Systems and Digital Logic</v>
      </c>
    </row>
    <row r="99" spans="1:23" x14ac:dyDescent="0.25">
      <c r="A99" t="s">
        <v>152</v>
      </c>
      <c r="B99" t="s">
        <v>104</v>
      </c>
      <c r="C99" t="str">
        <f t="shared" si="3"/>
        <v>Cyber Security Technology Professional BSc</v>
      </c>
      <c r="D99">
        <v>45</v>
      </c>
      <c r="E99">
        <v>1512</v>
      </c>
      <c r="F99" t="b">
        <v>0</v>
      </c>
      <c r="G99" t="b">
        <v>1</v>
      </c>
      <c r="H99">
        <v>4</v>
      </c>
      <c r="I99">
        <v>2</v>
      </c>
      <c r="J99" t="s">
        <v>153</v>
      </c>
      <c r="K99" t="s">
        <v>114</v>
      </c>
      <c r="L99" t="s">
        <v>154</v>
      </c>
      <c r="M99" t="s">
        <v>116</v>
      </c>
      <c r="N99" t="s">
        <v>117</v>
      </c>
      <c r="O99" t="s">
        <v>118</v>
      </c>
      <c r="P99" t="s">
        <v>111</v>
      </c>
      <c r="Q99">
        <v>24</v>
      </c>
      <c r="R99">
        <v>4</v>
      </c>
      <c r="T99">
        <v>4</v>
      </c>
      <c r="U99" t="s">
        <v>112</v>
      </c>
      <c r="V99" t="s">
        <v>113</v>
      </c>
      <c r="W99" t="str">
        <f t="shared" si="4"/>
        <v>Computer Systems and Digital Logic</v>
      </c>
    </row>
    <row r="100" spans="1:23" x14ac:dyDescent="0.25">
      <c r="A100" t="s">
        <v>152</v>
      </c>
      <c r="B100" t="s">
        <v>104</v>
      </c>
      <c r="C100" t="str">
        <f t="shared" si="3"/>
        <v>Cyber Security Technology Professional BSc</v>
      </c>
      <c r="D100">
        <v>45</v>
      </c>
      <c r="E100">
        <v>1512</v>
      </c>
      <c r="F100" t="b">
        <v>0</v>
      </c>
      <c r="G100" t="b">
        <v>1</v>
      </c>
      <c r="H100">
        <v>4</v>
      </c>
      <c r="I100">
        <v>2</v>
      </c>
      <c r="J100" t="s">
        <v>153</v>
      </c>
      <c r="K100" t="s">
        <v>119</v>
      </c>
      <c r="L100" t="s">
        <v>119</v>
      </c>
      <c r="M100" t="s">
        <v>116</v>
      </c>
      <c r="N100" t="s">
        <v>109</v>
      </c>
      <c r="O100" t="s">
        <v>118</v>
      </c>
      <c r="P100" t="s">
        <v>121</v>
      </c>
      <c r="Q100">
        <v>106</v>
      </c>
      <c r="U100" t="s">
        <v>112</v>
      </c>
      <c r="V100" t="s">
        <v>113</v>
      </c>
      <c r="W100" t="str">
        <f t="shared" si="4"/>
        <v>Computer Systems and Digital Logic</v>
      </c>
    </row>
    <row r="101" spans="1:23" x14ac:dyDescent="0.25">
      <c r="A101" t="s">
        <v>152</v>
      </c>
      <c r="B101" t="s">
        <v>104</v>
      </c>
      <c r="C101" t="str">
        <f t="shared" si="3"/>
        <v>Cyber Security Technology Professional BSc</v>
      </c>
      <c r="D101">
        <v>45</v>
      </c>
      <c r="E101">
        <v>1512</v>
      </c>
      <c r="F101" t="b">
        <v>0</v>
      </c>
      <c r="G101" t="b">
        <v>1</v>
      </c>
      <c r="H101">
        <v>4</v>
      </c>
      <c r="I101">
        <v>2</v>
      </c>
      <c r="J101" t="s">
        <v>153</v>
      </c>
      <c r="K101" t="s">
        <v>122</v>
      </c>
      <c r="L101" t="s">
        <v>122</v>
      </c>
      <c r="M101" t="s">
        <v>122</v>
      </c>
      <c r="N101" t="s">
        <v>64</v>
      </c>
      <c r="O101" t="s">
        <v>116</v>
      </c>
      <c r="P101" t="s">
        <v>111</v>
      </c>
      <c r="Q101">
        <v>30</v>
      </c>
      <c r="U101" t="s">
        <v>112</v>
      </c>
      <c r="V101" t="s">
        <v>113</v>
      </c>
      <c r="W101" t="str">
        <f t="shared" si="4"/>
        <v>Computer Systems and Digital Logic</v>
      </c>
    </row>
    <row r="102" spans="1:23" x14ac:dyDescent="0.25">
      <c r="A102" t="s">
        <v>152</v>
      </c>
      <c r="B102" t="s">
        <v>104</v>
      </c>
      <c r="C102" t="str">
        <f t="shared" si="3"/>
        <v>Cyber Security Technology Professional BSc</v>
      </c>
      <c r="D102">
        <v>45</v>
      </c>
      <c r="E102">
        <v>1512</v>
      </c>
      <c r="F102" t="b">
        <v>0</v>
      </c>
      <c r="G102" t="b">
        <v>1</v>
      </c>
      <c r="H102">
        <v>4</v>
      </c>
      <c r="I102">
        <v>3</v>
      </c>
      <c r="J102" t="s">
        <v>155</v>
      </c>
      <c r="K102" t="s">
        <v>106</v>
      </c>
      <c r="L102" t="s">
        <v>107</v>
      </c>
      <c r="M102" t="s">
        <v>108</v>
      </c>
      <c r="N102" t="s">
        <v>109</v>
      </c>
      <c r="O102" t="s">
        <v>110</v>
      </c>
      <c r="P102" t="s">
        <v>111</v>
      </c>
      <c r="Q102">
        <v>40</v>
      </c>
      <c r="U102" t="s">
        <v>112</v>
      </c>
      <c r="V102" t="s">
        <v>113</v>
      </c>
      <c r="W102" t="str">
        <f t="shared" si="4"/>
        <v>Algorithms and Mathematics</v>
      </c>
    </row>
    <row r="103" spans="1:23" x14ac:dyDescent="0.25">
      <c r="A103" t="s">
        <v>152</v>
      </c>
      <c r="B103" t="s">
        <v>104</v>
      </c>
      <c r="C103" t="str">
        <f t="shared" si="3"/>
        <v>Cyber Security Technology Professional BSc</v>
      </c>
      <c r="D103">
        <v>45</v>
      </c>
      <c r="E103">
        <v>1512</v>
      </c>
      <c r="F103" t="b">
        <v>0</v>
      </c>
      <c r="G103" t="b">
        <v>1</v>
      </c>
      <c r="H103">
        <v>4</v>
      </c>
      <c r="I103">
        <v>3</v>
      </c>
      <c r="J103" t="s">
        <v>155</v>
      </c>
      <c r="K103" t="s">
        <v>114</v>
      </c>
      <c r="L103" t="s">
        <v>154</v>
      </c>
      <c r="M103" t="s">
        <v>116</v>
      </c>
      <c r="N103" t="s">
        <v>117</v>
      </c>
      <c r="O103" t="s">
        <v>118</v>
      </c>
      <c r="P103" t="s">
        <v>111</v>
      </c>
      <c r="Q103">
        <v>24</v>
      </c>
      <c r="R103">
        <v>4</v>
      </c>
      <c r="T103">
        <v>4</v>
      </c>
      <c r="U103" t="s">
        <v>112</v>
      </c>
      <c r="V103" t="s">
        <v>113</v>
      </c>
      <c r="W103" t="str">
        <f t="shared" si="4"/>
        <v>Algorithms and Mathematics</v>
      </c>
    </row>
    <row r="104" spans="1:23" x14ac:dyDescent="0.25">
      <c r="A104" t="s">
        <v>152</v>
      </c>
      <c r="B104" t="s">
        <v>104</v>
      </c>
      <c r="C104" t="str">
        <f t="shared" si="3"/>
        <v>Cyber Security Technology Professional BSc</v>
      </c>
      <c r="D104">
        <v>45</v>
      </c>
      <c r="E104">
        <v>1512</v>
      </c>
      <c r="F104" t="b">
        <v>0</v>
      </c>
      <c r="G104" t="b">
        <v>1</v>
      </c>
      <c r="H104">
        <v>4</v>
      </c>
      <c r="I104">
        <v>3</v>
      </c>
      <c r="J104" t="s">
        <v>155</v>
      </c>
      <c r="K104" t="s">
        <v>119</v>
      </c>
      <c r="L104" t="s">
        <v>119</v>
      </c>
      <c r="M104" t="s">
        <v>116</v>
      </c>
      <c r="N104" t="s">
        <v>109</v>
      </c>
      <c r="O104" t="s">
        <v>118</v>
      </c>
      <c r="P104" t="s">
        <v>121</v>
      </c>
      <c r="Q104">
        <v>106</v>
      </c>
      <c r="U104" t="s">
        <v>112</v>
      </c>
      <c r="V104" t="s">
        <v>113</v>
      </c>
      <c r="W104" t="str">
        <f t="shared" si="4"/>
        <v>Algorithms and Mathematics</v>
      </c>
    </row>
    <row r="105" spans="1:23" x14ac:dyDescent="0.25">
      <c r="A105" t="s">
        <v>152</v>
      </c>
      <c r="B105" t="s">
        <v>104</v>
      </c>
      <c r="C105" t="str">
        <f t="shared" si="3"/>
        <v>Cyber Security Technology Professional BSc</v>
      </c>
      <c r="D105">
        <v>45</v>
      </c>
      <c r="E105">
        <v>1512</v>
      </c>
      <c r="F105" t="b">
        <v>0</v>
      </c>
      <c r="G105" t="b">
        <v>1</v>
      </c>
      <c r="H105">
        <v>4</v>
      </c>
      <c r="I105">
        <v>3</v>
      </c>
      <c r="J105" t="s">
        <v>155</v>
      </c>
      <c r="K105" t="s">
        <v>122</v>
      </c>
      <c r="L105" t="s">
        <v>122</v>
      </c>
      <c r="M105" t="s">
        <v>122</v>
      </c>
      <c r="N105" t="s">
        <v>64</v>
      </c>
      <c r="O105" t="s">
        <v>116</v>
      </c>
      <c r="P105" t="s">
        <v>111</v>
      </c>
      <c r="Q105">
        <v>30</v>
      </c>
      <c r="U105" t="s">
        <v>112</v>
      </c>
      <c r="V105" t="s">
        <v>113</v>
      </c>
      <c r="W105" t="str">
        <f t="shared" si="4"/>
        <v>Algorithms and Mathematics</v>
      </c>
    </row>
    <row r="106" spans="1:23" x14ac:dyDescent="0.25">
      <c r="A106" t="s">
        <v>152</v>
      </c>
      <c r="B106" t="s">
        <v>104</v>
      </c>
      <c r="C106" t="str">
        <f t="shared" si="3"/>
        <v>Cyber Security Technology Professional BSc</v>
      </c>
      <c r="D106">
        <v>45</v>
      </c>
      <c r="E106">
        <v>1512</v>
      </c>
      <c r="F106" t="b">
        <v>0</v>
      </c>
      <c r="G106" t="b">
        <v>1</v>
      </c>
      <c r="H106">
        <v>4</v>
      </c>
      <c r="I106">
        <v>4</v>
      </c>
      <c r="J106" t="s">
        <v>156</v>
      </c>
      <c r="K106" t="s">
        <v>106</v>
      </c>
      <c r="L106" t="s">
        <v>107</v>
      </c>
      <c r="M106" t="s">
        <v>108</v>
      </c>
      <c r="N106" t="s">
        <v>109</v>
      </c>
      <c r="O106" t="s">
        <v>110</v>
      </c>
      <c r="P106" t="s">
        <v>111</v>
      </c>
      <c r="Q106">
        <v>40</v>
      </c>
      <c r="U106" t="s">
        <v>112</v>
      </c>
      <c r="V106" t="s">
        <v>113</v>
      </c>
      <c r="W106" t="str">
        <f t="shared" si="4"/>
        <v>Software Development</v>
      </c>
    </row>
    <row r="107" spans="1:23" x14ac:dyDescent="0.25">
      <c r="A107" t="s">
        <v>152</v>
      </c>
      <c r="B107" t="s">
        <v>104</v>
      </c>
      <c r="C107" t="str">
        <f t="shared" si="3"/>
        <v>Cyber Security Technology Professional BSc</v>
      </c>
      <c r="D107">
        <v>45</v>
      </c>
      <c r="E107">
        <v>1512</v>
      </c>
      <c r="F107" t="b">
        <v>0</v>
      </c>
      <c r="G107" t="b">
        <v>1</v>
      </c>
      <c r="H107">
        <v>4</v>
      </c>
      <c r="I107">
        <v>4</v>
      </c>
      <c r="J107" t="s">
        <v>156</v>
      </c>
      <c r="K107" t="s">
        <v>114</v>
      </c>
      <c r="L107" t="s">
        <v>154</v>
      </c>
      <c r="M107" t="s">
        <v>116</v>
      </c>
      <c r="N107" t="s">
        <v>117</v>
      </c>
      <c r="O107" t="s">
        <v>118</v>
      </c>
      <c r="P107" t="s">
        <v>111</v>
      </c>
      <c r="Q107">
        <v>24</v>
      </c>
      <c r="R107">
        <v>4</v>
      </c>
      <c r="T107">
        <v>4</v>
      </c>
      <c r="U107" t="s">
        <v>112</v>
      </c>
      <c r="V107" t="s">
        <v>113</v>
      </c>
      <c r="W107" t="str">
        <f t="shared" si="4"/>
        <v>Software Development</v>
      </c>
    </row>
    <row r="108" spans="1:23" x14ac:dyDescent="0.25">
      <c r="A108" t="s">
        <v>152</v>
      </c>
      <c r="B108" t="s">
        <v>104</v>
      </c>
      <c r="C108" t="str">
        <f t="shared" si="3"/>
        <v>Cyber Security Technology Professional BSc</v>
      </c>
      <c r="D108">
        <v>45</v>
      </c>
      <c r="E108">
        <v>1512</v>
      </c>
      <c r="F108" t="b">
        <v>0</v>
      </c>
      <c r="G108" t="b">
        <v>1</v>
      </c>
      <c r="H108">
        <v>4</v>
      </c>
      <c r="I108">
        <v>4</v>
      </c>
      <c r="J108" t="s">
        <v>156</v>
      </c>
      <c r="K108" t="s">
        <v>119</v>
      </c>
      <c r="L108" t="s">
        <v>119</v>
      </c>
      <c r="M108" t="s">
        <v>116</v>
      </c>
      <c r="N108" t="s">
        <v>109</v>
      </c>
      <c r="O108" t="s">
        <v>118</v>
      </c>
      <c r="P108" t="s">
        <v>121</v>
      </c>
      <c r="Q108">
        <v>106</v>
      </c>
      <c r="U108" t="s">
        <v>112</v>
      </c>
      <c r="V108" t="s">
        <v>113</v>
      </c>
      <c r="W108" t="str">
        <f t="shared" si="4"/>
        <v>Software Development</v>
      </c>
    </row>
    <row r="109" spans="1:23" x14ac:dyDescent="0.25">
      <c r="A109" t="s">
        <v>152</v>
      </c>
      <c r="B109" t="s">
        <v>104</v>
      </c>
      <c r="C109" t="str">
        <f t="shared" si="3"/>
        <v>Cyber Security Technology Professional BSc</v>
      </c>
      <c r="D109">
        <v>45</v>
      </c>
      <c r="E109">
        <v>1512</v>
      </c>
      <c r="F109" t="b">
        <v>0</v>
      </c>
      <c r="G109" t="b">
        <v>1</v>
      </c>
      <c r="H109">
        <v>4</v>
      </c>
      <c r="I109">
        <v>4</v>
      </c>
      <c r="J109" t="s">
        <v>156</v>
      </c>
      <c r="K109" t="s">
        <v>122</v>
      </c>
      <c r="L109" t="s">
        <v>122</v>
      </c>
      <c r="M109" t="s">
        <v>122</v>
      </c>
      <c r="N109" t="s">
        <v>64</v>
      </c>
      <c r="O109" t="s">
        <v>116</v>
      </c>
      <c r="P109" t="s">
        <v>111</v>
      </c>
      <c r="Q109">
        <v>30</v>
      </c>
      <c r="U109" t="s">
        <v>112</v>
      </c>
      <c r="V109" t="s">
        <v>113</v>
      </c>
      <c r="W109" t="str">
        <f t="shared" si="4"/>
        <v>Software Development</v>
      </c>
    </row>
    <row r="110" spans="1:23" x14ac:dyDescent="0.25">
      <c r="A110" t="s">
        <v>152</v>
      </c>
      <c r="B110" t="s">
        <v>104</v>
      </c>
      <c r="C110" t="str">
        <f t="shared" si="3"/>
        <v>Cyber Security Technology Professional BSc</v>
      </c>
      <c r="D110">
        <v>45</v>
      </c>
      <c r="E110">
        <v>1512</v>
      </c>
      <c r="F110" t="b">
        <v>0</v>
      </c>
      <c r="G110" t="b">
        <v>1</v>
      </c>
      <c r="H110">
        <v>4</v>
      </c>
      <c r="I110">
        <v>5</v>
      </c>
      <c r="J110" t="s">
        <v>157</v>
      </c>
      <c r="K110" t="s">
        <v>106</v>
      </c>
      <c r="L110" t="s">
        <v>107</v>
      </c>
      <c r="M110" t="s">
        <v>108</v>
      </c>
      <c r="N110" t="s">
        <v>109</v>
      </c>
      <c r="O110" t="s">
        <v>110</v>
      </c>
      <c r="P110" t="s">
        <v>111</v>
      </c>
      <c r="Q110">
        <v>40</v>
      </c>
      <c r="U110" t="s">
        <v>112</v>
      </c>
      <c r="V110" t="s">
        <v>113</v>
      </c>
      <c r="W110" t="str">
        <f t="shared" si="4"/>
        <v>Operating Systems and Server Administration</v>
      </c>
    </row>
    <row r="111" spans="1:23" x14ac:dyDescent="0.25">
      <c r="A111" t="s">
        <v>152</v>
      </c>
      <c r="B111" t="s">
        <v>104</v>
      </c>
      <c r="C111" t="str">
        <f t="shared" si="3"/>
        <v>Cyber Security Technology Professional BSc</v>
      </c>
      <c r="D111">
        <v>45</v>
      </c>
      <c r="E111">
        <v>1512</v>
      </c>
      <c r="F111" t="b">
        <v>0</v>
      </c>
      <c r="G111" t="b">
        <v>1</v>
      </c>
      <c r="H111">
        <v>4</v>
      </c>
      <c r="I111">
        <v>5</v>
      </c>
      <c r="J111" t="s">
        <v>157</v>
      </c>
      <c r="K111" t="s">
        <v>114</v>
      </c>
      <c r="L111" t="s">
        <v>154</v>
      </c>
      <c r="M111" t="s">
        <v>116</v>
      </c>
      <c r="N111" t="s">
        <v>117</v>
      </c>
      <c r="O111" t="s">
        <v>118</v>
      </c>
      <c r="P111" t="s">
        <v>111</v>
      </c>
      <c r="Q111">
        <v>24</v>
      </c>
      <c r="R111">
        <v>4</v>
      </c>
      <c r="T111">
        <v>4</v>
      </c>
      <c r="U111" t="s">
        <v>112</v>
      </c>
      <c r="V111" t="s">
        <v>113</v>
      </c>
      <c r="W111" t="str">
        <f t="shared" si="4"/>
        <v>Operating Systems and Server Administration</v>
      </c>
    </row>
    <row r="112" spans="1:23" x14ac:dyDescent="0.25">
      <c r="A112" t="s">
        <v>152</v>
      </c>
      <c r="B112" t="s">
        <v>104</v>
      </c>
      <c r="C112" t="str">
        <f t="shared" si="3"/>
        <v>Cyber Security Technology Professional BSc</v>
      </c>
      <c r="D112">
        <v>45</v>
      </c>
      <c r="E112">
        <v>1512</v>
      </c>
      <c r="F112" t="b">
        <v>0</v>
      </c>
      <c r="G112" t="b">
        <v>1</v>
      </c>
      <c r="H112">
        <v>4</v>
      </c>
      <c r="I112">
        <v>5</v>
      </c>
      <c r="J112" t="s">
        <v>157</v>
      </c>
      <c r="K112" t="s">
        <v>119</v>
      </c>
      <c r="L112" t="s">
        <v>119</v>
      </c>
      <c r="M112" t="s">
        <v>116</v>
      </c>
      <c r="N112" t="s">
        <v>109</v>
      </c>
      <c r="O112" t="s">
        <v>118</v>
      </c>
      <c r="P112" t="s">
        <v>121</v>
      </c>
      <c r="Q112">
        <v>106</v>
      </c>
      <c r="U112" t="s">
        <v>112</v>
      </c>
      <c r="V112" t="s">
        <v>113</v>
      </c>
      <c r="W112" t="str">
        <f t="shared" si="4"/>
        <v>Operating Systems and Server Administration</v>
      </c>
    </row>
    <row r="113" spans="1:23" x14ac:dyDescent="0.25">
      <c r="A113" t="s">
        <v>152</v>
      </c>
      <c r="B113" t="s">
        <v>104</v>
      </c>
      <c r="C113" t="str">
        <f t="shared" si="3"/>
        <v>Cyber Security Technology Professional BSc</v>
      </c>
      <c r="D113">
        <v>45</v>
      </c>
      <c r="E113">
        <v>1512</v>
      </c>
      <c r="F113" t="b">
        <v>0</v>
      </c>
      <c r="G113" t="b">
        <v>1</v>
      </c>
      <c r="H113">
        <v>4</v>
      </c>
      <c r="I113">
        <v>5</v>
      </c>
      <c r="J113" t="s">
        <v>157</v>
      </c>
      <c r="K113" t="s">
        <v>122</v>
      </c>
      <c r="L113" t="s">
        <v>122</v>
      </c>
      <c r="M113" t="s">
        <v>122</v>
      </c>
      <c r="N113" t="s">
        <v>64</v>
      </c>
      <c r="O113" t="s">
        <v>116</v>
      </c>
      <c r="P113" t="s">
        <v>111</v>
      </c>
      <c r="Q113">
        <v>30</v>
      </c>
      <c r="U113" t="s">
        <v>112</v>
      </c>
      <c r="V113" t="s">
        <v>113</v>
      </c>
      <c r="W113" t="str">
        <f t="shared" si="4"/>
        <v>Operating Systems and Server Administration</v>
      </c>
    </row>
    <row r="114" spans="1:23" x14ac:dyDescent="0.25">
      <c r="A114" t="s">
        <v>152</v>
      </c>
      <c r="B114" t="s">
        <v>104</v>
      </c>
      <c r="C114" t="str">
        <f t="shared" si="3"/>
        <v>Cyber Security Technology Professional BSc</v>
      </c>
      <c r="D114">
        <v>45</v>
      </c>
      <c r="E114">
        <v>1512</v>
      </c>
      <c r="F114" t="b">
        <v>0</v>
      </c>
      <c r="G114" t="b">
        <v>1</v>
      </c>
      <c r="H114">
        <v>4</v>
      </c>
      <c r="I114">
        <v>1</v>
      </c>
      <c r="J114" t="s">
        <v>158</v>
      </c>
      <c r="K114" t="s">
        <v>106</v>
      </c>
      <c r="L114" t="s">
        <v>107</v>
      </c>
      <c r="M114" t="s">
        <v>108</v>
      </c>
      <c r="N114" t="s">
        <v>109</v>
      </c>
      <c r="O114" t="s">
        <v>110</v>
      </c>
      <c r="P114" t="s">
        <v>111</v>
      </c>
      <c r="Q114">
        <v>40</v>
      </c>
      <c r="U114" t="s">
        <v>112</v>
      </c>
      <c r="V114" t="s">
        <v>113</v>
      </c>
      <c r="W114" t="str">
        <f t="shared" si="4"/>
        <v>Human Computer Interaction and Cyber Security</v>
      </c>
    </row>
    <row r="115" spans="1:23" x14ac:dyDescent="0.25">
      <c r="A115" t="s">
        <v>152</v>
      </c>
      <c r="B115" t="s">
        <v>104</v>
      </c>
      <c r="C115" t="str">
        <f t="shared" si="3"/>
        <v>Cyber Security Technology Professional BSc</v>
      </c>
      <c r="D115">
        <v>45</v>
      </c>
      <c r="E115">
        <v>1512</v>
      </c>
      <c r="F115" t="b">
        <v>0</v>
      </c>
      <c r="G115" t="b">
        <v>1</v>
      </c>
      <c r="H115">
        <v>4</v>
      </c>
      <c r="I115">
        <v>1</v>
      </c>
      <c r="J115" t="s">
        <v>158</v>
      </c>
      <c r="K115" t="s">
        <v>114</v>
      </c>
      <c r="L115" t="s">
        <v>154</v>
      </c>
      <c r="M115" t="s">
        <v>116</v>
      </c>
      <c r="N115" t="s">
        <v>117</v>
      </c>
      <c r="O115" t="s">
        <v>118</v>
      </c>
      <c r="P115" t="s">
        <v>111</v>
      </c>
      <c r="Q115">
        <v>24</v>
      </c>
      <c r="R115">
        <v>4</v>
      </c>
      <c r="T115">
        <v>4</v>
      </c>
      <c r="U115" t="s">
        <v>112</v>
      </c>
      <c r="V115" t="s">
        <v>113</v>
      </c>
      <c r="W115" t="str">
        <f t="shared" si="4"/>
        <v>Human Computer Interaction and Cyber Security</v>
      </c>
    </row>
    <row r="116" spans="1:23" x14ac:dyDescent="0.25">
      <c r="A116" t="s">
        <v>152</v>
      </c>
      <c r="B116" t="s">
        <v>104</v>
      </c>
      <c r="C116" t="str">
        <f t="shared" si="3"/>
        <v>Cyber Security Technology Professional BSc</v>
      </c>
      <c r="D116">
        <v>45</v>
      </c>
      <c r="E116">
        <v>1512</v>
      </c>
      <c r="F116" t="b">
        <v>0</v>
      </c>
      <c r="G116" t="b">
        <v>1</v>
      </c>
      <c r="H116">
        <v>4</v>
      </c>
      <c r="I116">
        <v>1</v>
      </c>
      <c r="J116" t="s">
        <v>158</v>
      </c>
      <c r="K116" t="s">
        <v>119</v>
      </c>
      <c r="L116" t="s">
        <v>119</v>
      </c>
      <c r="M116" t="s">
        <v>116</v>
      </c>
      <c r="N116" t="s">
        <v>109</v>
      </c>
      <c r="O116" t="s">
        <v>118</v>
      </c>
      <c r="P116" t="s">
        <v>121</v>
      </c>
      <c r="Q116">
        <v>106</v>
      </c>
      <c r="U116" t="s">
        <v>112</v>
      </c>
      <c r="V116" t="s">
        <v>113</v>
      </c>
      <c r="W116" t="str">
        <f t="shared" si="4"/>
        <v>Human Computer Interaction and Cyber Security</v>
      </c>
    </row>
    <row r="117" spans="1:23" x14ac:dyDescent="0.25">
      <c r="A117" t="s">
        <v>152</v>
      </c>
      <c r="B117" t="s">
        <v>104</v>
      </c>
      <c r="C117" t="str">
        <f t="shared" si="3"/>
        <v>Cyber Security Technology Professional BSc</v>
      </c>
      <c r="D117">
        <v>45</v>
      </c>
      <c r="E117">
        <v>1512</v>
      </c>
      <c r="F117" t="b">
        <v>0</v>
      </c>
      <c r="G117" t="b">
        <v>1</v>
      </c>
      <c r="H117">
        <v>4</v>
      </c>
      <c r="I117">
        <v>1</v>
      </c>
      <c r="J117" t="s">
        <v>158</v>
      </c>
      <c r="K117" t="s">
        <v>122</v>
      </c>
      <c r="L117" t="s">
        <v>122</v>
      </c>
      <c r="M117" t="s">
        <v>122</v>
      </c>
      <c r="N117" t="s">
        <v>64</v>
      </c>
      <c r="O117" t="s">
        <v>116</v>
      </c>
      <c r="P117" t="s">
        <v>111</v>
      </c>
      <c r="Q117">
        <v>30</v>
      </c>
      <c r="U117" t="s">
        <v>112</v>
      </c>
      <c r="V117" t="s">
        <v>113</v>
      </c>
      <c r="W117" t="str">
        <f t="shared" si="4"/>
        <v>Human Computer Interaction and Cyber Security</v>
      </c>
    </row>
    <row r="118" spans="1:23" x14ac:dyDescent="0.25">
      <c r="A118" t="s">
        <v>152</v>
      </c>
      <c r="B118" t="s">
        <v>104</v>
      </c>
      <c r="C118" t="str">
        <f t="shared" si="3"/>
        <v>Cyber Security Technology Professional BSc</v>
      </c>
      <c r="D118">
        <v>45</v>
      </c>
      <c r="E118">
        <v>1512</v>
      </c>
      <c r="F118" t="b">
        <v>0</v>
      </c>
      <c r="G118" t="b">
        <v>1</v>
      </c>
      <c r="H118">
        <v>4</v>
      </c>
      <c r="I118">
        <v>6</v>
      </c>
      <c r="J118" t="s">
        <v>159</v>
      </c>
      <c r="K118" t="s">
        <v>106</v>
      </c>
      <c r="L118" t="s">
        <v>107</v>
      </c>
      <c r="M118" t="s">
        <v>108</v>
      </c>
      <c r="N118" t="s">
        <v>109</v>
      </c>
      <c r="O118" t="s">
        <v>110</v>
      </c>
      <c r="P118" t="s">
        <v>111</v>
      </c>
      <c r="Q118">
        <v>40</v>
      </c>
      <c r="U118" t="s">
        <v>112</v>
      </c>
      <c r="V118" t="s">
        <v>113</v>
      </c>
      <c r="W118" t="str">
        <f t="shared" si="4"/>
        <v>Professional Practice 1 </v>
      </c>
    </row>
    <row r="119" spans="1:23" x14ac:dyDescent="0.25">
      <c r="A119" t="s">
        <v>152</v>
      </c>
      <c r="B119" t="s">
        <v>104</v>
      </c>
      <c r="C119" t="str">
        <f t="shared" si="3"/>
        <v>Cyber Security Technology Professional BSc</v>
      </c>
      <c r="D119">
        <v>45</v>
      </c>
      <c r="E119">
        <v>1512</v>
      </c>
      <c r="F119" t="b">
        <v>0</v>
      </c>
      <c r="G119" t="b">
        <v>1</v>
      </c>
      <c r="H119">
        <v>4</v>
      </c>
      <c r="I119">
        <v>6</v>
      </c>
      <c r="J119" t="s">
        <v>159</v>
      </c>
      <c r="K119" t="s">
        <v>114</v>
      </c>
      <c r="L119" t="s">
        <v>154</v>
      </c>
      <c r="M119" t="s">
        <v>116</v>
      </c>
      <c r="N119" t="s">
        <v>117</v>
      </c>
      <c r="O119" t="s">
        <v>118</v>
      </c>
      <c r="P119" t="s">
        <v>111</v>
      </c>
      <c r="Q119">
        <v>24</v>
      </c>
      <c r="R119">
        <v>4</v>
      </c>
      <c r="T119">
        <v>4</v>
      </c>
      <c r="U119" t="s">
        <v>112</v>
      </c>
      <c r="V119" t="s">
        <v>113</v>
      </c>
      <c r="W119" t="str">
        <f t="shared" si="4"/>
        <v>Professional Practice 1 </v>
      </c>
    </row>
    <row r="120" spans="1:23" x14ac:dyDescent="0.25">
      <c r="A120" t="s">
        <v>152</v>
      </c>
      <c r="B120" t="s">
        <v>104</v>
      </c>
      <c r="C120" t="str">
        <f t="shared" si="3"/>
        <v>Cyber Security Technology Professional BSc</v>
      </c>
      <c r="D120">
        <v>45</v>
      </c>
      <c r="E120">
        <v>1512</v>
      </c>
      <c r="F120" t="b">
        <v>0</v>
      </c>
      <c r="G120" t="b">
        <v>1</v>
      </c>
      <c r="H120">
        <v>4</v>
      </c>
      <c r="I120">
        <v>6</v>
      </c>
      <c r="J120" t="s">
        <v>159</v>
      </c>
      <c r="K120" t="s">
        <v>119</v>
      </c>
      <c r="L120" t="s">
        <v>119</v>
      </c>
      <c r="M120" t="s">
        <v>116</v>
      </c>
      <c r="N120" t="s">
        <v>109</v>
      </c>
      <c r="O120" t="s">
        <v>118</v>
      </c>
      <c r="P120" t="s">
        <v>121</v>
      </c>
      <c r="Q120">
        <v>106</v>
      </c>
      <c r="U120" t="s">
        <v>112</v>
      </c>
      <c r="V120" t="s">
        <v>113</v>
      </c>
      <c r="W120" t="str">
        <f t="shared" si="4"/>
        <v>Professional Practice 1 </v>
      </c>
    </row>
    <row r="121" spans="1:23" x14ac:dyDescent="0.25">
      <c r="A121" t="s">
        <v>152</v>
      </c>
      <c r="B121" t="s">
        <v>104</v>
      </c>
      <c r="C121" t="str">
        <f t="shared" si="3"/>
        <v>Cyber Security Technology Professional BSc</v>
      </c>
      <c r="D121">
        <v>45</v>
      </c>
      <c r="E121">
        <v>1512</v>
      </c>
      <c r="F121" t="b">
        <v>0</v>
      </c>
      <c r="G121" t="b">
        <v>1</v>
      </c>
      <c r="H121">
        <v>4</v>
      </c>
      <c r="I121">
        <v>6</v>
      </c>
      <c r="J121" t="s">
        <v>159</v>
      </c>
      <c r="K121" t="s">
        <v>122</v>
      </c>
      <c r="L121" t="s">
        <v>122</v>
      </c>
      <c r="M121" t="s">
        <v>122</v>
      </c>
      <c r="N121" t="s">
        <v>64</v>
      </c>
      <c r="O121" t="s">
        <v>116</v>
      </c>
      <c r="P121" t="s">
        <v>111</v>
      </c>
      <c r="Q121">
        <v>30</v>
      </c>
      <c r="U121" t="s">
        <v>112</v>
      </c>
      <c r="V121" t="s">
        <v>113</v>
      </c>
      <c r="W121" t="str">
        <f t="shared" si="4"/>
        <v>Professional Practice 1 </v>
      </c>
    </row>
    <row r="122" spans="1:23" x14ac:dyDescent="0.25">
      <c r="A122" t="s">
        <v>152</v>
      </c>
      <c r="B122" t="s">
        <v>104</v>
      </c>
      <c r="C122" t="str">
        <f t="shared" si="3"/>
        <v>Cyber Security Technology Professional BSc</v>
      </c>
      <c r="D122">
        <v>45</v>
      </c>
      <c r="E122">
        <v>1512</v>
      </c>
      <c r="F122" t="b">
        <v>0</v>
      </c>
      <c r="G122" t="b">
        <v>1</v>
      </c>
      <c r="H122">
        <v>5</v>
      </c>
      <c r="I122">
        <v>8</v>
      </c>
      <c r="J122" t="s">
        <v>160</v>
      </c>
      <c r="K122" t="s">
        <v>106</v>
      </c>
      <c r="L122" t="s">
        <v>107</v>
      </c>
      <c r="M122" t="s">
        <v>108</v>
      </c>
      <c r="N122" t="s">
        <v>109</v>
      </c>
      <c r="O122" t="s">
        <v>110</v>
      </c>
      <c r="P122" t="s">
        <v>111</v>
      </c>
      <c r="Q122">
        <v>40</v>
      </c>
      <c r="U122" t="s">
        <v>112</v>
      </c>
      <c r="V122" t="s">
        <v>113</v>
      </c>
      <c r="W122" t="str">
        <f t="shared" si="4"/>
        <v>Computer Security</v>
      </c>
    </row>
    <row r="123" spans="1:23" x14ac:dyDescent="0.25">
      <c r="A123" t="s">
        <v>152</v>
      </c>
      <c r="B123" t="s">
        <v>104</v>
      </c>
      <c r="C123" t="str">
        <f t="shared" si="3"/>
        <v>Cyber Security Technology Professional BSc</v>
      </c>
      <c r="D123">
        <v>45</v>
      </c>
      <c r="E123">
        <v>1512</v>
      </c>
      <c r="F123" t="b">
        <v>0</v>
      </c>
      <c r="G123" t="b">
        <v>1</v>
      </c>
      <c r="H123">
        <v>5</v>
      </c>
      <c r="I123">
        <v>8</v>
      </c>
      <c r="J123" t="s">
        <v>160</v>
      </c>
      <c r="K123" t="s">
        <v>114</v>
      </c>
      <c r="L123" t="s">
        <v>115</v>
      </c>
      <c r="M123" t="s">
        <v>116</v>
      </c>
      <c r="N123" t="s">
        <v>117</v>
      </c>
      <c r="O123" t="s">
        <v>118</v>
      </c>
      <c r="P123" t="s">
        <v>111</v>
      </c>
      <c r="Q123">
        <v>18</v>
      </c>
      <c r="R123">
        <v>3</v>
      </c>
      <c r="T123">
        <v>3</v>
      </c>
      <c r="U123" t="s">
        <v>112</v>
      </c>
      <c r="V123" t="s">
        <v>113</v>
      </c>
      <c r="W123" t="str">
        <f t="shared" si="4"/>
        <v>Computer Security</v>
      </c>
    </row>
    <row r="124" spans="1:23" x14ac:dyDescent="0.25">
      <c r="A124" t="s">
        <v>152</v>
      </c>
      <c r="B124" t="s">
        <v>104</v>
      </c>
      <c r="C124" t="str">
        <f t="shared" si="3"/>
        <v>Cyber Security Technology Professional BSc</v>
      </c>
      <c r="D124">
        <v>45</v>
      </c>
      <c r="E124">
        <v>1512</v>
      </c>
      <c r="F124" t="b">
        <v>0</v>
      </c>
      <c r="G124" t="b">
        <v>1</v>
      </c>
      <c r="H124">
        <v>5</v>
      </c>
      <c r="I124">
        <v>8</v>
      </c>
      <c r="J124" t="s">
        <v>160</v>
      </c>
      <c r="K124" t="s">
        <v>119</v>
      </c>
      <c r="L124" t="s">
        <v>119</v>
      </c>
      <c r="M124" t="s">
        <v>116</v>
      </c>
      <c r="N124" t="s">
        <v>109</v>
      </c>
      <c r="O124" t="s">
        <v>118</v>
      </c>
      <c r="P124" t="s">
        <v>121</v>
      </c>
      <c r="Q124">
        <v>112</v>
      </c>
      <c r="U124" t="s">
        <v>112</v>
      </c>
      <c r="V124" t="s">
        <v>113</v>
      </c>
      <c r="W124" t="str">
        <f t="shared" si="4"/>
        <v>Computer Security</v>
      </c>
    </row>
    <row r="125" spans="1:23" x14ac:dyDescent="0.25">
      <c r="A125" t="s">
        <v>152</v>
      </c>
      <c r="B125" t="s">
        <v>104</v>
      </c>
      <c r="C125" t="str">
        <f t="shared" si="3"/>
        <v>Cyber Security Technology Professional BSc</v>
      </c>
      <c r="D125">
        <v>45</v>
      </c>
      <c r="E125">
        <v>1512</v>
      </c>
      <c r="F125" t="b">
        <v>0</v>
      </c>
      <c r="G125" t="b">
        <v>1</v>
      </c>
      <c r="H125">
        <v>5</v>
      </c>
      <c r="I125">
        <v>8</v>
      </c>
      <c r="J125" t="s">
        <v>160</v>
      </c>
      <c r="K125" t="s">
        <v>122</v>
      </c>
      <c r="L125" t="s">
        <v>122</v>
      </c>
      <c r="M125" t="s">
        <v>122</v>
      </c>
      <c r="N125" t="s">
        <v>64</v>
      </c>
      <c r="O125" t="s">
        <v>116</v>
      </c>
      <c r="P125" t="s">
        <v>111</v>
      </c>
      <c r="Q125">
        <v>30</v>
      </c>
      <c r="U125" t="s">
        <v>112</v>
      </c>
      <c r="V125" t="s">
        <v>113</v>
      </c>
      <c r="W125" t="str">
        <f t="shared" si="4"/>
        <v>Computer Security</v>
      </c>
    </row>
    <row r="126" spans="1:23" x14ac:dyDescent="0.25">
      <c r="A126" t="s">
        <v>152</v>
      </c>
      <c r="B126" t="s">
        <v>104</v>
      </c>
      <c r="C126" t="str">
        <f t="shared" si="3"/>
        <v>Cyber Security Technology Professional BSc</v>
      </c>
      <c r="D126">
        <v>45</v>
      </c>
      <c r="E126">
        <v>1512</v>
      </c>
      <c r="F126" t="b">
        <v>0</v>
      </c>
      <c r="G126" t="b">
        <v>1</v>
      </c>
      <c r="H126">
        <v>5</v>
      </c>
      <c r="I126">
        <v>9</v>
      </c>
      <c r="J126" t="s">
        <v>161</v>
      </c>
      <c r="K126" t="s">
        <v>106</v>
      </c>
      <c r="L126" t="s">
        <v>107</v>
      </c>
      <c r="M126" t="s">
        <v>108</v>
      </c>
      <c r="N126" t="s">
        <v>109</v>
      </c>
      <c r="O126" t="s">
        <v>110</v>
      </c>
      <c r="P126" t="s">
        <v>111</v>
      </c>
      <c r="Q126">
        <v>40</v>
      </c>
      <c r="U126" t="s">
        <v>112</v>
      </c>
      <c r="V126" t="s">
        <v>113</v>
      </c>
      <c r="W126" t="str">
        <f t="shared" si="4"/>
        <v>Web and Mobile Application Security</v>
      </c>
    </row>
    <row r="127" spans="1:23" x14ac:dyDescent="0.25">
      <c r="A127" t="s">
        <v>152</v>
      </c>
      <c r="B127" t="s">
        <v>104</v>
      </c>
      <c r="C127" t="str">
        <f t="shared" si="3"/>
        <v>Cyber Security Technology Professional BSc</v>
      </c>
      <c r="D127">
        <v>45</v>
      </c>
      <c r="E127">
        <v>1512</v>
      </c>
      <c r="F127" t="b">
        <v>0</v>
      </c>
      <c r="G127" t="b">
        <v>1</v>
      </c>
      <c r="H127">
        <v>5</v>
      </c>
      <c r="I127">
        <v>9</v>
      </c>
      <c r="J127" t="s">
        <v>161</v>
      </c>
      <c r="K127" t="s">
        <v>114</v>
      </c>
      <c r="L127" t="s">
        <v>115</v>
      </c>
      <c r="M127" t="s">
        <v>116</v>
      </c>
      <c r="N127" t="s">
        <v>117</v>
      </c>
      <c r="O127" t="s">
        <v>118</v>
      </c>
      <c r="P127" t="s">
        <v>111</v>
      </c>
      <c r="Q127">
        <v>18</v>
      </c>
      <c r="R127">
        <v>3</v>
      </c>
      <c r="T127">
        <v>3</v>
      </c>
      <c r="U127" t="s">
        <v>112</v>
      </c>
      <c r="V127" t="s">
        <v>113</v>
      </c>
      <c r="W127" t="str">
        <f t="shared" si="4"/>
        <v>Web and Mobile Application Security</v>
      </c>
    </row>
    <row r="128" spans="1:23" x14ac:dyDescent="0.25">
      <c r="A128" t="s">
        <v>152</v>
      </c>
      <c r="B128" t="s">
        <v>104</v>
      </c>
      <c r="C128" t="str">
        <f t="shared" si="3"/>
        <v>Cyber Security Technology Professional BSc</v>
      </c>
      <c r="D128">
        <v>45</v>
      </c>
      <c r="E128">
        <v>1512</v>
      </c>
      <c r="F128" t="b">
        <v>0</v>
      </c>
      <c r="G128" t="b">
        <v>1</v>
      </c>
      <c r="H128">
        <v>5</v>
      </c>
      <c r="I128">
        <v>9</v>
      </c>
      <c r="J128" t="s">
        <v>161</v>
      </c>
      <c r="K128" t="s">
        <v>119</v>
      </c>
      <c r="L128" t="s">
        <v>119</v>
      </c>
      <c r="M128" t="s">
        <v>116</v>
      </c>
      <c r="N128" t="s">
        <v>109</v>
      </c>
      <c r="O128" t="s">
        <v>118</v>
      </c>
      <c r="P128" t="s">
        <v>121</v>
      </c>
      <c r="Q128">
        <v>112</v>
      </c>
      <c r="U128" t="s">
        <v>112</v>
      </c>
      <c r="V128" t="s">
        <v>113</v>
      </c>
      <c r="W128" t="str">
        <f t="shared" si="4"/>
        <v>Web and Mobile Application Security</v>
      </c>
    </row>
    <row r="129" spans="1:23" x14ac:dyDescent="0.25">
      <c r="A129" t="s">
        <v>152</v>
      </c>
      <c r="B129" t="s">
        <v>104</v>
      </c>
      <c r="C129" t="str">
        <f t="shared" si="3"/>
        <v>Cyber Security Technology Professional BSc</v>
      </c>
      <c r="D129">
        <v>45</v>
      </c>
      <c r="E129">
        <v>1512</v>
      </c>
      <c r="F129" t="b">
        <v>0</v>
      </c>
      <c r="G129" t="b">
        <v>1</v>
      </c>
      <c r="H129">
        <v>5</v>
      </c>
      <c r="I129">
        <v>9</v>
      </c>
      <c r="J129" t="s">
        <v>161</v>
      </c>
      <c r="K129" t="s">
        <v>122</v>
      </c>
      <c r="L129" t="s">
        <v>122</v>
      </c>
      <c r="M129" t="s">
        <v>122</v>
      </c>
      <c r="N129" t="s">
        <v>64</v>
      </c>
      <c r="O129" t="s">
        <v>116</v>
      </c>
      <c r="P129" t="s">
        <v>111</v>
      </c>
      <c r="Q129">
        <v>30</v>
      </c>
      <c r="U129" t="s">
        <v>112</v>
      </c>
      <c r="V129" t="s">
        <v>113</v>
      </c>
      <c r="W129" t="str">
        <f t="shared" si="4"/>
        <v>Web and Mobile Application Security</v>
      </c>
    </row>
    <row r="130" spans="1:23" x14ac:dyDescent="0.25">
      <c r="A130" t="s">
        <v>152</v>
      </c>
      <c r="B130" t="s">
        <v>104</v>
      </c>
      <c r="C130" t="str">
        <f t="shared" si="3"/>
        <v>Cyber Security Technology Professional BSc</v>
      </c>
      <c r="D130">
        <v>45</v>
      </c>
      <c r="E130">
        <v>1512</v>
      </c>
      <c r="F130" t="b">
        <v>0</v>
      </c>
      <c r="G130" t="b">
        <v>1</v>
      </c>
      <c r="H130">
        <v>5</v>
      </c>
      <c r="I130">
        <v>10</v>
      </c>
      <c r="J130" t="s">
        <v>162</v>
      </c>
      <c r="K130" t="s">
        <v>106</v>
      </c>
      <c r="L130" t="s">
        <v>107</v>
      </c>
      <c r="M130" t="s">
        <v>108</v>
      </c>
      <c r="N130" t="s">
        <v>109</v>
      </c>
      <c r="O130" t="s">
        <v>110</v>
      </c>
      <c r="P130" t="s">
        <v>111</v>
      </c>
      <c r="Q130">
        <v>40</v>
      </c>
      <c r="U130" t="s">
        <v>112</v>
      </c>
      <c r="V130" t="s">
        <v>113</v>
      </c>
      <c r="W130" t="str">
        <f t="shared" si="4"/>
        <v>Network Security</v>
      </c>
    </row>
    <row r="131" spans="1:23" x14ac:dyDescent="0.25">
      <c r="A131" t="s">
        <v>152</v>
      </c>
      <c r="B131" t="s">
        <v>104</v>
      </c>
      <c r="C131" t="str">
        <f t="shared" ref="C131:C165" si="5">IF(B131="N/A",A131,A131&amp;" - "&amp;B131)</f>
        <v>Cyber Security Technology Professional BSc</v>
      </c>
      <c r="D131">
        <v>45</v>
      </c>
      <c r="E131">
        <v>1512</v>
      </c>
      <c r="F131" t="b">
        <v>0</v>
      </c>
      <c r="G131" t="b">
        <v>1</v>
      </c>
      <c r="H131">
        <v>5</v>
      </c>
      <c r="I131">
        <v>10</v>
      </c>
      <c r="J131" t="s">
        <v>162</v>
      </c>
      <c r="K131" t="s">
        <v>114</v>
      </c>
      <c r="L131" t="s">
        <v>115</v>
      </c>
      <c r="M131" t="s">
        <v>116</v>
      </c>
      <c r="N131" t="s">
        <v>117</v>
      </c>
      <c r="O131" t="s">
        <v>118</v>
      </c>
      <c r="P131" t="s">
        <v>111</v>
      </c>
      <c r="Q131">
        <v>18</v>
      </c>
      <c r="R131">
        <v>3</v>
      </c>
      <c r="T131">
        <v>3</v>
      </c>
      <c r="U131" t="s">
        <v>112</v>
      </c>
      <c r="V131" t="s">
        <v>113</v>
      </c>
      <c r="W131" t="str">
        <f t="shared" si="4"/>
        <v>Network Security</v>
      </c>
    </row>
    <row r="132" spans="1:23" x14ac:dyDescent="0.25">
      <c r="A132" t="s">
        <v>152</v>
      </c>
      <c r="B132" t="s">
        <v>104</v>
      </c>
      <c r="C132" t="str">
        <f t="shared" si="5"/>
        <v>Cyber Security Technology Professional BSc</v>
      </c>
      <c r="D132">
        <v>45</v>
      </c>
      <c r="E132">
        <v>1512</v>
      </c>
      <c r="F132" t="b">
        <v>0</v>
      </c>
      <c r="G132" t="b">
        <v>1</v>
      </c>
      <c r="H132">
        <v>5</v>
      </c>
      <c r="I132">
        <v>10</v>
      </c>
      <c r="J132" t="s">
        <v>162</v>
      </c>
      <c r="K132" t="s">
        <v>119</v>
      </c>
      <c r="L132" t="s">
        <v>119</v>
      </c>
      <c r="M132" t="s">
        <v>116</v>
      </c>
      <c r="N132" t="s">
        <v>109</v>
      </c>
      <c r="O132" t="s">
        <v>118</v>
      </c>
      <c r="P132" t="s">
        <v>121</v>
      </c>
      <c r="Q132">
        <v>112</v>
      </c>
      <c r="U132" t="s">
        <v>112</v>
      </c>
      <c r="V132" t="s">
        <v>113</v>
      </c>
      <c r="W132" t="str">
        <f t="shared" si="4"/>
        <v>Network Security</v>
      </c>
    </row>
    <row r="133" spans="1:23" x14ac:dyDescent="0.25">
      <c r="A133" t="s">
        <v>152</v>
      </c>
      <c r="B133" t="s">
        <v>104</v>
      </c>
      <c r="C133" t="str">
        <f t="shared" si="5"/>
        <v>Cyber Security Technology Professional BSc</v>
      </c>
      <c r="D133">
        <v>45</v>
      </c>
      <c r="E133">
        <v>1512</v>
      </c>
      <c r="F133" t="b">
        <v>0</v>
      </c>
      <c r="G133" t="b">
        <v>1</v>
      </c>
      <c r="H133">
        <v>5</v>
      </c>
      <c r="I133">
        <v>10</v>
      </c>
      <c r="J133" t="s">
        <v>162</v>
      </c>
      <c r="K133" t="s">
        <v>122</v>
      </c>
      <c r="L133" t="s">
        <v>122</v>
      </c>
      <c r="M133" t="s">
        <v>122</v>
      </c>
      <c r="N133" t="s">
        <v>64</v>
      </c>
      <c r="O133" t="s">
        <v>116</v>
      </c>
      <c r="P133" t="s">
        <v>111</v>
      </c>
      <c r="Q133">
        <v>30</v>
      </c>
      <c r="U133" t="s">
        <v>112</v>
      </c>
      <c r="V133" t="s">
        <v>113</v>
      </c>
      <c r="W133" t="str">
        <f t="shared" si="4"/>
        <v>Network Security</v>
      </c>
    </row>
    <row r="134" spans="1:23" x14ac:dyDescent="0.25">
      <c r="A134" t="s">
        <v>152</v>
      </c>
      <c r="B134" t="s">
        <v>104</v>
      </c>
      <c r="C134" t="str">
        <f t="shared" si="5"/>
        <v>Cyber Security Technology Professional BSc</v>
      </c>
      <c r="D134">
        <v>45</v>
      </c>
      <c r="E134">
        <v>1512</v>
      </c>
      <c r="F134" t="b">
        <v>0</v>
      </c>
      <c r="G134" t="b">
        <v>1</v>
      </c>
      <c r="H134">
        <v>5</v>
      </c>
      <c r="I134">
        <v>11</v>
      </c>
      <c r="J134" t="s">
        <v>163</v>
      </c>
      <c r="K134" t="s">
        <v>106</v>
      </c>
      <c r="L134" t="s">
        <v>107</v>
      </c>
      <c r="M134" t="s">
        <v>108</v>
      </c>
      <c r="N134" t="s">
        <v>109</v>
      </c>
      <c r="O134" t="s">
        <v>110</v>
      </c>
      <c r="P134" t="s">
        <v>111</v>
      </c>
      <c r="Q134">
        <v>40</v>
      </c>
      <c r="U134" t="s">
        <v>112</v>
      </c>
      <c r="V134" t="s">
        <v>113</v>
      </c>
      <c r="W134" t="str">
        <f t="shared" si="4"/>
        <v>Data Science and Cyber Security</v>
      </c>
    </row>
    <row r="135" spans="1:23" x14ac:dyDescent="0.25">
      <c r="A135" t="s">
        <v>152</v>
      </c>
      <c r="B135" t="s">
        <v>104</v>
      </c>
      <c r="C135" t="str">
        <f t="shared" si="5"/>
        <v>Cyber Security Technology Professional BSc</v>
      </c>
      <c r="D135">
        <v>45</v>
      </c>
      <c r="E135">
        <v>1512</v>
      </c>
      <c r="F135" t="b">
        <v>0</v>
      </c>
      <c r="G135" t="b">
        <v>1</v>
      </c>
      <c r="H135">
        <v>5</v>
      </c>
      <c r="I135">
        <v>11</v>
      </c>
      <c r="J135" t="s">
        <v>163</v>
      </c>
      <c r="K135" t="s">
        <v>114</v>
      </c>
      <c r="L135" t="s">
        <v>115</v>
      </c>
      <c r="M135" t="s">
        <v>116</v>
      </c>
      <c r="N135" t="s">
        <v>117</v>
      </c>
      <c r="O135" t="s">
        <v>118</v>
      </c>
      <c r="P135" t="s">
        <v>111</v>
      </c>
      <c r="Q135">
        <v>18</v>
      </c>
      <c r="R135">
        <v>3</v>
      </c>
      <c r="T135">
        <v>3</v>
      </c>
      <c r="U135" t="s">
        <v>112</v>
      </c>
      <c r="V135" t="s">
        <v>113</v>
      </c>
      <c r="W135" t="str">
        <f t="shared" si="4"/>
        <v>Data Science and Cyber Security</v>
      </c>
    </row>
    <row r="136" spans="1:23" x14ac:dyDescent="0.25">
      <c r="A136" t="s">
        <v>152</v>
      </c>
      <c r="B136" t="s">
        <v>104</v>
      </c>
      <c r="C136" t="str">
        <f t="shared" si="5"/>
        <v>Cyber Security Technology Professional BSc</v>
      </c>
      <c r="D136">
        <v>45</v>
      </c>
      <c r="E136">
        <v>1512</v>
      </c>
      <c r="F136" t="b">
        <v>0</v>
      </c>
      <c r="G136" t="b">
        <v>1</v>
      </c>
      <c r="H136">
        <v>5</v>
      </c>
      <c r="I136">
        <v>11</v>
      </c>
      <c r="J136" t="s">
        <v>163</v>
      </c>
      <c r="K136" t="s">
        <v>119</v>
      </c>
      <c r="L136" t="s">
        <v>119</v>
      </c>
      <c r="M136" t="s">
        <v>116</v>
      </c>
      <c r="N136" t="s">
        <v>109</v>
      </c>
      <c r="O136" t="s">
        <v>118</v>
      </c>
      <c r="P136" t="s">
        <v>121</v>
      </c>
      <c r="Q136">
        <v>112</v>
      </c>
      <c r="U136" t="s">
        <v>112</v>
      </c>
      <c r="V136" t="s">
        <v>113</v>
      </c>
      <c r="W136" t="str">
        <f t="shared" si="4"/>
        <v>Data Science and Cyber Security</v>
      </c>
    </row>
    <row r="137" spans="1:23" x14ac:dyDescent="0.25">
      <c r="A137" t="s">
        <v>152</v>
      </c>
      <c r="B137" t="s">
        <v>104</v>
      </c>
      <c r="C137" t="str">
        <f t="shared" si="5"/>
        <v>Cyber Security Technology Professional BSc</v>
      </c>
      <c r="D137">
        <v>45</v>
      </c>
      <c r="E137">
        <v>1512</v>
      </c>
      <c r="F137" t="b">
        <v>0</v>
      </c>
      <c r="G137" t="b">
        <v>1</v>
      </c>
      <c r="H137">
        <v>5</v>
      </c>
      <c r="I137">
        <v>11</v>
      </c>
      <c r="J137" t="s">
        <v>163</v>
      </c>
      <c r="K137" t="s">
        <v>122</v>
      </c>
      <c r="L137" t="s">
        <v>122</v>
      </c>
      <c r="M137" t="s">
        <v>122</v>
      </c>
      <c r="N137" t="s">
        <v>64</v>
      </c>
      <c r="O137" t="s">
        <v>116</v>
      </c>
      <c r="P137" t="s">
        <v>111</v>
      </c>
      <c r="Q137">
        <v>30</v>
      </c>
      <c r="U137" t="s">
        <v>112</v>
      </c>
      <c r="V137" t="s">
        <v>113</v>
      </c>
      <c r="W137" t="str">
        <f t="shared" si="4"/>
        <v>Data Science and Cyber Security</v>
      </c>
    </row>
    <row r="138" spans="1:23" x14ac:dyDescent="0.25">
      <c r="A138" t="s">
        <v>152</v>
      </c>
      <c r="B138" t="s">
        <v>104</v>
      </c>
      <c r="C138" t="str">
        <f t="shared" si="5"/>
        <v>Cyber Security Technology Professional BSc</v>
      </c>
      <c r="D138">
        <v>45</v>
      </c>
      <c r="E138">
        <v>1512</v>
      </c>
      <c r="F138" t="b">
        <v>0</v>
      </c>
      <c r="G138" t="b">
        <v>1</v>
      </c>
      <c r="H138">
        <v>5</v>
      </c>
      <c r="I138">
        <v>7</v>
      </c>
      <c r="J138" t="s">
        <v>164</v>
      </c>
      <c r="K138" t="s">
        <v>106</v>
      </c>
      <c r="L138" t="s">
        <v>107</v>
      </c>
      <c r="M138" t="s">
        <v>108</v>
      </c>
      <c r="N138" t="s">
        <v>109</v>
      </c>
      <c r="O138" t="s">
        <v>110</v>
      </c>
      <c r="P138" t="s">
        <v>111</v>
      </c>
      <c r="Q138">
        <v>40</v>
      </c>
      <c r="U138" t="s">
        <v>112</v>
      </c>
      <c r="V138" t="s">
        <v>113</v>
      </c>
      <c r="W138" t="str">
        <f t="shared" si="4"/>
        <v>Ethical Hacking</v>
      </c>
    </row>
    <row r="139" spans="1:23" x14ac:dyDescent="0.25">
      <c r="A139" t="s">
        <v>152</v>
      </c>
      <c r="B139" t="s">
        <v>104</v>
      </c>
      <c r="C139" t="str">
        <f t="shared" si="5"/>
        <v>Cyber Security Technology Professional BSc</v>
      </c>
      <c r="D139">
        <v>45</v>
      </c>
      <c r="E139">
        <v>1512</v>
      </c>
      <c r="F139" t="b">
        <v>0</v>
      </c>
      <c r="G139" t="b">
        <v>1</v>
      </c>
      <c r="H139">
        <v>5</v>
      </c>
      <c r="I139">
        <v>7</v>
      </c>
      <c r="J139" t="s">
        <v>164</v>
      </c>
      <c r="K139" t="s">
        <v>114</v>
      </c>
      <c r="L139" t="s">
        <v>115</v>
      </c>
      <c r="M139" t="s">
        <v>116</v>
      </c>
      <c r="N139" t="s">
        <v>117</v>
      </c>
      <c r="O139" t="s">
        <v>118</v>
      </c>
      <c r="P139" t="s">
        <v>111</v>
      </c>
      <c r="Q139">
        <v>18</v>
      </c>
      <c r="R139">
        <v>3</v>
      </c>
      <c r="T139">
        <v>3</v>
      </c>
      <c r="U139" t="s">
        <v>112</v>
      </c>
      <c r="V139" t="s">
        <v>113</v>
      </c>
      <c r="W139" t="str">
        <f t="shared" si="4"/>
        <v>Ethical Hacking</v>
      </c>
    </row>
    <row r="140" spans="1:23" x14ac:dyDescent="0.25">
      <c r="A140" t="s">
        <v>152</v>
      </c>
      <c r="B140" t="s">
        <v>104</v>
      </c>
      <c r="C140" t="str">
        <f t="shared" si="5"/>
        <v>Cyber Security Technology Professional BSc</v>
      </c>
      <c r="D140">
        <v>45</v>
      </c>
      <c r="E140">
        <v>1512</v>
      </c>
      <c r="F140" t="b">
        <v>0</v>
      </c>
      <c r="G140" t="b">
        <v>1</v>
      </c>
      <c r="H140">
        <v>5</v>
      </c>
      <c r="I140">
        <v>7</v>
      </c>
      <c r="J140" t="s">
        <v>164</v>
      </c>
      <c r="K140" t="s">
        <v>119</v>
      </c>
      <c r="L140" t="s">
        <v>119</v>
      </c>
      <c r="M140" t="s">
        <v>116</v>
      </c>
      <c r="N140" t="s">
        <v>109</v>
      </c>
      <c r="O140" t="s">
        <v>118</v>
      </c>
      <c r="P140" t="s">
        <v>121</v>
      </c>
      <c r="Q140">
        <v>112</v>
      </c>
      <c r="U140" t="s">
        <v>112</v>
      </c>
      <c r="V140" t="s">
        <v>113</v>
      </c>
      <c r="W140" t="str">
        <f t="shared" si="4"/>
        <v>Ethical Hacking</v>
      </c>
    </row>
    <row r="141" spans="1:23" x14ac:dyDescent="0.25">
      <c r="A141" t="s">
        <v>152</v>
      </c>
      <c r="B141" t="s">
        <v>104</v>
      </c>
      <c r="C141" t="str">
        <f t="shared" si="5"/>
        <v>Cyber Security Technology Professional BSc</v>
      </c>
      <c r="D141">
        <v>45</v>
      </c>
      <c r="E141">
        <v>1512</v>
      </c>
      <c r="F141" t="b">
        <v>0</v>
      </c>
      <c r="G141" t="b">
        <v>1</v>
      </c>
      <c r="H141">
        <v>5</v>
      </c>
      <c r="I141">
        <v>7</v>
      </c>
      <c r="J141" t="s">
        <v>164</v>
      </c>
      <c r="K141" t="s">
        <v>122</v>
      </c>
      <c r="L141" t="s">
        <v>122</v>
      </c>
      <c r="M141" t="s">
        <v>122</v>
      </c>
      <c r="N141" t="s">
        <v>64</v>
      </c>
      <c r="O141" t="s">
        <v>116</v>
      </c>
      <c r="P141" t="s">
        <v>111</v>
      </c>
      <c r="Q141">
        <v>30</v>
      </c>
      <c r="U141" t="s">
        <v>112</v>
      </c>
      <c r="V141" t="s">
        <v>113</v>
      </c>
      <c r="W141" t="str">
        <f t="shared" si="4"/>
        <v>Ethical Hacking</v>
      </c>
    </row>
    <row r="142" spans="1:23" x14ac:dyDescent="0.25">
      <c r="A142" t="s">
        <v>152</v>
      </c>
      <c r="B142" t="s">
        <v>104</v>
      </c>
      <c r="C142" t="str">
        <f t="shared" si="5"/>
        <v>Cyber Security Technology Professional BSc</v>
      </c>
      <c r="D142">
        <v>45</v>
      </c>
      <c r="E142">
        <v>1512</v>
      </c>
      <c r="F142" t="b">
        <v>0</v>
      </c>
      <c r="G142" t="b">
        <v>1</v>
      </c>
      <c r="H142">
        <v>5</v>
      </c>
      <c r="I142">
        <v>12</v>
      </c>
      <c r="J142" t="s">
        <v>165</v>
      </c>
      <c r="K142" t="s">
        <v>106</v>
      </c>
      <c r="L142" t="s">
        <v>107</v>
      </c>
      <c r="M142" t="s">
        <v>108</v>
      </c>
      <c r="N142" t="s">
        <v>109</v>
      </c>
      <c r="O142" t="s">
        <v>110</v>
      </c>
      <c r="P142" t="s">
        <v>111</v>
      </c>
      <c r="Q142">
        <v>40</v>
      </c>
      <c r="U142" t="s">
        <v>112</v>
      </c>
      <c r="V142" t="s">
        <v>113</v>
      </c>
      <c r="W142" t="str">
        <f t="shared" ref="W142:W165" si="6">IF(RIGHT(J142)=")",LEFT(J142,FIND("(",J142)-2),J142)</f>
        <v>Professional Practice 2</v>
      </c>
    </row>
    <row r="143" spans="1:23" x14ac:dyDescent="0.25">
      <c r="A143" t="s">
        <v>152</v>
      </c>
      <c r="B143" t="s">
        <v>104</v>
      </c>
      <c r="C143" t="str">
        <f t="shared" si="5"/>
        <v>Cyber Security Technology Professional BSc</v>
      </c>
      <c r="D143">
        <v>45</v>
      </c>
      <c r="E143">
        <v>1512</v>
      </c>
      <c r="F143" t="b">
        <v>0</v>
      </c>
      <c r="G143" t="b">
        <v>1</v>
      </c>
      <c r="H143">
        <v>5</v>
      </c>
      <c r="I143">
        <v>12</v>
      </c>
      <c r="J143" t="s">
        <v>165</v>
      </c>
      <c r="K143" t="s">
        <v>114</v>
      </c>
      <c r="L143" t="s">
        <v>115</v>
      </c>
      <c r="M143" t="s">
        <v>116</v>
      </c>
      <c r="N143" t="s">
        <v>117</v>
      </c>
      <c r="O143" t="s">
        <v>118</v>
      </c>
      <c r="P143" t="s">
        <v>111</v>
      </c>
      <c r="Q143">
        <v>18</v>
      </c>
      <c r="R143">
        <v>3</v>
      </c>
      <c r="T143">
        <v>3</v>
      </c>
      <c r="U143" t="s">
        <v>112</v>
      </c>
      <c r="V143" t="s">
        <v>113</v>
      </c>
      <c r="W143" t="str">
        <f t="shared" si="6"/>
        <v>Professional Practice 2</v>
      </c>
    </row>
    <row r="144" spans="1:23" x14ac:dyDescent="0.25">
      <c r="A144" t="s">
        <v>152</v>
      </c>
      <c r="B144" t="s">
        <v>104</v>
      </c>
      <c r="C144" t="str">
        <f t="shared" si="5"/>
        <v>Cyber Security Technology Professional BSc</v>
      </c>
      <c r="D144">
        <v>45</v>
      </c>
      <c r="E144">
        <v>1512</v>
      </c>
      <c r="F144" t="b">
        <v>0</v>
      </c>
      <c r="G144" t="b">
        <v>1</v>
      </c>
      <c r="H144">
        <v>5</v>
      </c>
      <c r="I144">
        <v>12</v>
      </c>
      <c r="J144" t="s">
        <v>165</v>
      </c>
      <c r="K144" t="s">
        <v>119</v>
      </c>
      <c r="L144" t="s">
        <v>119</v>
      </c>
      <c r="M144" t="s">
        <v>116</v>
      </c>
      <c r="N144" t="s">
        <v>109</v>
      </c>
      <c r="O144" t="s">
        <v>118</v>
      </c>
      <c r="P144" t="s">
        <v>121</v>
      </c>
      <c r="Q144">
        <v>112</v>
      </c>
      <c r="U144" t="s">
        <v>112</v>
      </c>
      <c r="V144" t="s">
        <v>113</v>
      </c>
      <c r="W144" t="str">
        <f t="shared" si="6"/>
        <v>Professional Practice 2</v>
      </c>
    </row>
    <row r="145" spans="1:23" x14ac:dyDescent="0.25">
      <c r="A145" t="s">
        <v>152</v>
      </c>
      <c r="B145" t="s">
        <v>104</v>
      </c>
      <c r="C145" t="str">
        <f t="shared" si="5"/>
        <v>Cyber Security Technology Professional BSc</v>
      </c>
      <c r="D145">
        <v>45</v>
      </c>
      <c r="E145">
        <v>1512</v>
      </c>
      <c r="F145" t="b">
        <v>0</v>
      </c>
      <c r="G145" t="b">
        <v>1</v>
      </c>
      <c r="H145">
        <v>5</v>
      </c>
      <c r="I145">
        <v>12</v>
      </c>
      <c r="J145" t="s">
        <v>165</v>
      </c>
      <c r="K145" t="s">
        <v>122</v>
      </c>
      <c r="L145" t="s">
        <v>122</v>
      </c>
      <c r="M145" t="s">
        <v>122</v>
      </c>
      <c r="N145" t="s">
        <v>64</v>
      </c>
      <c r="O145" t="s">
        <v>116</v>
      </c>
      <c r="P145" t="s">
        <v>111</v>
      </c>
      <c r="Q145">
        <v>30</v>
      </c>
      <c r="U145" t="s">
        <v>112</v>
      </c>
      <c r="V145" t="s">
        <v>113</v>
      </c>
      <c r="W145" t="str">
        <f t="shared" si="6"/>
        <v>Professional Practice 2</v>
      </c>
    </row>
    <row r="146" spans="1:23" x14ac:dyDescent="0.25">
      <c r="A146" t="s">
        <v>152</v>
      </c>
      <c r="B146" t="s">
        <v>104</v>
      </c>
      <c r="C146" t="str">
        <f t="shared" si="5"/>
        <v>Cyber Security Technology Professional BSc</v>
      </c>
      <c r="D146">
        <v>45</v>
      </c>
      <c r="E146">
        <v>1512</v>
      </c>
      <c r="F146" t="b">
        <v>0</v>
      </c>
      <c r="G146" t="b">
        <v>1</v>
      </c>
      <c r="H146">
        <v>6</v>
      </c>
      <c r="I146">
        <v>14</v>
      </c>
      <c r="J146" t="s">
        <v>166</v>
      </c>
      <c r="K146" t="s">
        <v>106</v>
      </c>
      <c r="L146" t="s">
        <v>107</v>
      </c>
      <c r="M146" t="s">
        <v>108</v>
      </c>
      <c r="N146" t="s">
        <v>109</v>
      </c>
      <c r="O146" t="s">
        <v>110</v>
      </c>
      <c r="P146" t="s">
        <v>111</v>
      </c>
      <c r="Q146">
        <v>40</v>
      </c>
      <c r="U146" t="s">
        <v>112</v>
      </c>
      <c r="V146" t="s">
        <v>113</v>
      </c>
      <c r="W146" t="str">
        <f t="shared" si="6"/>
        <v>Digital Forensics and Incident Handling</v>
      </c>
    </row>
    <row r="147" spans="1:23" x14ac:dyDescent="0.25">
      <c r="A147" t="s">
        <v>152</v>
      </c>
      <c r="B147" t="s">
        <v>104</v>
      </c>
      <c r="C147" t="str">
        <f t="shared" si="5"/>
        <v>Cyber Security Technology Professional BSc</v>
      </c>
      <c r="D147">
        <v>45</v>
      </c>
      <c r="E147">
        <v>1512</v>
      </c>
      <c r="F147" t="b">
        <v>0</v>
      </c>
      <c r="G147" t="b">
        <v>1</v>
      </c>
      <c r="H147">
        <v>6</v>
      </c>
      <c r="I147">
        <v>14</v>
      </c>
      <c r="J147" t="s">
        <v>166</v>
      </c>
      <c r="K147" t="s">
        <v>114</v>
      </c>
      <c r="L147" t="s">
        <v>167</v>
      </c>
      <c r="M147" t="s">
        <v>116</v>
      </c>
      <c r="N147" t="s">
        <v>117</v>
      </c>
      <c r="O147" t="s">
        <v>118</v>
      </c>
      <c r="P147" t="s">
        <v>111</v>
      </c>
      <c r="Q147">
        <v>12</v>
      </c>
      <c r="R147">
        <v>2</v>
      </c>
      <c r="T147">
        <v>2</v>
      </c>
      <c r="U147" t="s">
        <v>112</v>
      </c>
      <c r="V147" t="s">
        <v>113</v>
      </c>
      <c r="W147" t="str">
        <f t="shared" si="6"/>
        <v>Digital Forensics and Incident Handling</v>
      </c>
    </row>
    <row r="148" spans="1:23" x14ac:dyDescent="0.25">
      <c r="A148" t="s">
        <v>152</v>
      </c>
      <c r="B148" t="s">
        <v>104</v>
      </c>
      <c r="C148" t="str">
        <f t="shared" si="5"/>
        <v>Cyber Security Technology Professional BSc</v>
      </c>
      <c r="D148">
        <v>45</v>
      </c>
      <c r="E148">
        <v>1512</v>
      </c>
      <c r="F148" t="b">
        <v>0</v>
      </c>
      <c r="G148" t="b">
        <v>1</v>
      </c>
      <c r="H148">
        <v>6</v>
      </c>
      <c r="I148">
        <v>14</v>
      </c>
      <c r="J148" t="s">
        <v>166</v>
      </c>
      <c r="K148" t="s">
        <v>119</v>
      </c>
      <c r="L148" t="s">
        <v>119</v>
      </c>
      <c r="M148" t="s">
        <v>116</v>
      </c>
      <c r="N148" t="s">
        <v>109</v>
      </c>
      <c r="O148" t="s">
        <v>118</v>
      </c>
      <c r="P148" t="s">
        <v>121</v>
      </c>
      <c r="Q148">
        <v>118</v>
      </c>
      <c r="U148" t="s">
        <v>112</v>
      </c>
      <c r="V148" t="s">
        <v>113</v>
      </c>
      <c r="W148" t="str">
        <f t="shared" si="6"/>
        <v>Digital Forensics and Incident Handling</v>
      </c>
    </row>
    <row r="149" spans="1:23" x14ac:dyDescent="0.25">
      <c r="A149" t="s">
        <v>152</v>
      </c>
      <c r="B149" t="s">
        <v>104</v>
      </c>
      <c r="C149" t="str">
        <f t="shared" si="5"/>
        <v>Cyber Security Technology Professional BSc</v>
      </c>
      <c r="D149">
        <v>45</v>
      </c>
      <c r="E149">
        <v>1512</v>
      </c>
      <c r="F149" t="b">
        <v>0</v>
      </c>
      <c r="G149" t="b">
        <v>1</v>
      </c>
      <c r="H149">
        <v>6</v>
      </c>
      <c r="I149">
        <v>14</v>
      </c>
      <c r="J149" t="s">
        <v>166</v>
      </c>
      <c r="K149" t="s">
        <v>122</v>
      </c>
      <c r="L149" t="s">
        <v>122</v>
      </c>
      <c r="M149" t="s">
        <v>122</v>
      </c>
      <c r="N149" t="s">
        <v>64</v>
      </c>
      <c r="O149" t="s">
        <v>116</v>
      </c>
      <c r="P149" t="s">
        <v>111</v>
      </c>
      <c r="Q149">
        <v>30</v>
      </c>
      <c r="U149" t="s">
        <v>112</v>
      </c>
      <c r="V149" t="s">
        <v>113</v>
      </c>
      <c r="W149" t="str">
        <f t="shared" si="6"/>
        <v>Digital Forensics and Incident Handling</v>
      </c>
    </row>
    <row r="150" spans="1:23" x14ac:dyDescent="0.25">
      <c r="A150" t="s">
        <v>152</v>
      </c>
      <c r="B150" t="s">
        <v>104</v>
      </c>
      <c r="C150" t="str">
        <f t="shared" si="5"/>
        <v>Cyber Security Technology Professional BSc</v>
      </c>
      <c r="D150">
        <v>45</v>
      </c>
      <c r="E150">
        <v>1512</v>
      </c>
      <c r="F150" t="b">
        <v>0</v>
      </c>
      <c r="G150" t="b">
        <v>1</v>
      </c>
      <c r="H150">
        <v>6</v>
      </c>
      <c r="I150">
        <v>15</v>
      </c>
      <c r="J150" t="s">
        <v>168</v>
      </c>
      <c r="K150" t="s">
        <v>106</v>
      </c>
      <c r="L150" t="s">
        <v>107</v>
      </c>
      <c r="M150" t="s">
        <v>108</v>
      </c>
      <c r="N150" t="s">
        <v>109</v>
      </c>
      <c r="O150" t="s">
        <v>110</v>
      </c>
      <c r="P150" t="s">
        <v>111</v>
      </c>
      <c r="Q150">
        <v>40</v>
      </c>
      <c r="U150" t="s">
        <v>112</v>
      </c>
      <c r="V150" t="s">
        <v>113</v>
      </c>
      <c r="W150" t="str">
        <f t="shared" si="6"/>
        <v>Information Security Management</v>
      </c>
    </row>
    <row r="151" spans="1:23" x14ac:dyDescent="0.25">
      <c r="A151" t="s">
        <v>152</v>
      </c>
      <c r="B151" t="s">
        <v>104</v>
      </c>
      <c r="C151" t="str">
        <f t="shared" si="5"/>
        <v>Cyber Security Technology Professional BSc</v>
      </c>
      <c r="D151">
        <v>45</v>
      </c>
      <c r="E151">
        <v>1512</v>
      </c>
      <c r="F151" t="b">
        <v>0</v>
      </c>
      <c r="G151" t="b">
        <v>1</v>
      </c>
      <c r="H151">
        <v>6</v>
      </c>
      <c r="I151">
        <v>15</v>
      </c>
      <c r="J151" t="s">
        <v>168</v>
      </c>
      <c r="K151" t="s">
        <v>114</v>
      </c>
      <c r="L151" t="s">
        <v>167</v>
      </c>
      <c r="M151" t="s">
        <v>116</v>
      </c>
      <c r="N151" t="s">
        <v>117</v>
      </c>
      <c r="O151" t="s">
        <v>118</v>
      </c>
      <c r="P151" t="s">
        <v>111</v>
      </c>
      <c r="Q151">
        <v>12</v>
      </c>
      <c r="R151">
        <v>2</v>
      </c>
      <c r="T151">
        <v>2</v>
      </c>
      <c r="U151" t="s">
        <v>112</v>
      </c>
      <c r="V151" t="s">
        <v>113</v>
      </c>
      <c r="W151" t="str">
        <f t="shared" si="6"/>
        <v>Information Security Management</v>
      </c>
    </row>
    <row r="152" spans="1:23" x14ac:dyDescent="0.25">
      <c r="A152" t="s">
        <v>152</v>
      </c>
      <c r="B152" t="s">
        <v>104</v>
      </c>
      <c r="C152" t="str">
        <f t="shared" si="5"/>
        <v>Cyber Security Technology Professional BSc</v>
      </c>
      <c r="D152">
        <v>45</v>
      </c>
      <c r="E152">
        <v>1512</v>
      </c>
      <c r="F152" t="b">
        <v>0</v>
      </c>
      <c r="G152" t="b">
        <v>1</v>
      </c>
      <c r="H152">
        <v>6</v>
      </c>
      <c r="I152">
        <v>15</v>
      </c>
      <c r="J152" t="s">
        <v>168</v>
      </c>
      <c r="K152" t="s">
        <v>119</v>
      </c>
      <c r="L152" t="s">
        <v>119</v>
      </c>
      <c r="M152" t="s">
        <v>116</v>
      </c>
      <c r="N152" t="s">
        <v>109</v>
      </c>
      <c r="O152" t="s">
        <v>118</v>
      </c>
      <c r="P152" t="s">
        <v>121</v>
      </c>
      <c r="Q152">
        <v>118</v>
      </c>
      <c r="U152" t="s">
        <v>112</v>
      </c>
      <c r="V152" t="s">
        <v>113</v>
      </c>
      <c r="W152" t="str">
        <f t="shared" si="6"/>
        <v>Information Security Management</v>
      </c>
    </row>
    <row r="153" spans="1:23" x14ac:dyDescent="0.25">
      <c r="A153" t="s">
        <v>152</v>
      </c>
      <c r="B153" t="s">
        <v>104</v>
      </c>
      <c r="C153" t="str">
        <f t="shared" si="5"/>
        <v>Cyber Security Technology Professional BSc</v>
      </c>
      <c r="D153">
        <v>45</v>
      </c>
      <c r="E153">
        <v>1512</v>
      </c>
      <c r="F153" t="b">
        <v>0</v>
      </c>
      <c r="G153" t="b">
        <v>1</v>
      </c>
      <c r="H153">
        <v>6</v>
      </c>
      <c r="I153">
        <v>15</v>
      </c>
      <c r="J153" t="s">
        <v>168</v>
      </c>
      <c r="K153" t="s">
        <v>122</v>
      </c>
      <c r="L153" t="s">
        <v>122</v>
      </c>
      <c r="M153" t="s">
        <v>122</v>
      </c>
      <c r="N153" t="s">
        <v>64</v>
      </c>
      <c r="O153" t="s">
        <v>116</v>
      </c>
      <c r="P153" t="s">
        <v>111</v>
      </c>
      <c r="Q153">
        <v>30</v>
      </c>
      <c r="U153" t="s">
        <v>112</v>
      </c>
      <c r="V153" t="s">
        <v>113</v>
      </c>
      <c r="W153" t="str">
        <f t="shared" si="6"/>
        <v>Information Security Management</v>
      </c>
    </row>
    <row r="154" spans="1:23" x14ac:dyDescent="0.25">
      <c r="A154" t="s">
        <v>152</v>
      </c>
      <c r="B154" t="s">
        <v>104</v>
      </c>
      <c r="C154" t="str">
        <f t="shared" si="5"/>
        <v>Cyber Security Technology Professional BSc</v>
      </c>
      <c r="D154">
        <v>45</v>
      </c>
      <c r="E154">
        <v>1512</v>
      </c>
      <c r="F154" t="b">
        <v>0</v>
      </c>
      <c r="G154" t="b">
        <v>1</v>
      </c>
      <c r="H154">
        <v>6</v>
      </c>
      <c r="I154">
        <v>13</v>
      </c>
      <c r="J154" t="s">
        <v>169</v>
      </c>
      <c r="K154" t="s">
        <v>106</v>
      </c>
      <c r="L154" t="s">
        <v>107</v>
      </c>
      <c r="M154" t="s">
        <v>108</v>
      </c>
      <c r="N154" t="s">
        <v>109</v>
      </c>
      <c r="O154" t="s">
        <v>110</v>
      </c>
      <c r="P154" t="s">
        <v>111</v>
      </c>
      <c r="Q154">
        <v>40</v>
      </c>
      <c r="U154" t="s">
        <v>112</v>
      </c>
      <c r="V154" t="s">
        <v>113</v>
      </c>
      <c r="W154" t="str">
        <f t="shared" si="6"/>
        <v>Cyber Offensive Defence</v>
      </c>
    </row>
    <row r="155" spans="1:23" x14ac:dyDescent="0.25">
      <c r="A155" t="s">
        <v>152</v>
      </c>
      <c r="B155" t="s">
        <v>104</v>
      </c>
      <c r="C155" t="str">
        <f t="shared" si="5"/>
        <v>Cyber Security Technology Professional BSc</v>
      </c>
      <c r="D155">
        <v>45</v>
      </c>
      <c r="E155">
        <v>1512</v>
      </c>
      <c r="F155" t="b">
        <v>0</v>
      </c>
      <c r="G155" t="b">
        <v>1</v>
      </c>
      <c r="H155">
        <v>6</v>
      </c>
      <c r="I155">
        <v>13</v>
      </c>
      <c r="J155" t="s">
        <v>169</v>
      </c>
      <c r="K155" t="s">
        <v>114</v>
      </c>
      <c r="L155" t="s">
        <v>167</v>
      </c>
      <c r="M155" t="s">
        <v>116</v>
      </c>
      <c r="N155" t="s">
        <v>117</v>
      </c>
      <c r="O155" t="s">
        <v>118</v>
      </c>
      <c r="P155" t="s">
        <v>111</v>
      </c>
      <c r="Q155">
        <v>12</v>
      </c>
      <c r="R155">
        <v>2</v>
      </c>
      <c r="T155">
        <v>2</v>
      </c>
      <c r="U155" t="s">
        <v>112</v>
      </c>
      <c r="V155" t="s">
        <v>113</v>
      </c>
      <c r="W155" t="str">
        <f t="shared" si="6"/>
        <v>Cyber Offensive Defence</v>
      </c>
    </row>
    <row r="156" spans="1:23" x14ac:dyDescent="0.25">
      <c r="A156" t="s">
        <v>152</v>
      </c>
      <c r="B156" t="s">
        <v>104</v>
      </c>
      <c r="C156" t="str">
        <f t="shared" si="5"/>
        <v>Cyber Security Technology Professional BSc</v>
      </c>
      <c r="D156">
        <v>45</v>
      </c>
      <c r="E156">
        <v>1512</v>
      </c>
      <c r="F156" t="b">
        <v>0</v>
      </c>
      <c r="G156" t="b">
        <v>1</v>
      </c>
      <c r="H156">
        <v>6</v>
      </c>
      <c r="I156">
        <v>13</v>
      </c>
      <c r="J156" t="s">
        <v>169</v>
      </c>
      <c r="K156" t="s">
        <v>119</v>
      </c>
      <c r="L156" t="s">
        <v>119</v>
      </c>
      <c r="M156" t="s">
        <v>116</v>
      </c>
      <c r="N156" t="s">
        <v>109</v>
      </c>
      <c r="O156" t="s">
        <v>118</v>
      </c>
      <c r="P156" t="s">
        <v>121</v>
      </c>
      <c r="Q156">
        <v>118</v>
      </c>
      <c r="U156" t="s">
        <v>112</v>
      </c>
      <c r="V156" t="s">
        <v>113</v>
      </c>
      <c r="W156" t="str">
        <f t="shared" si="6"/>
        <v>Cyber Offensive Defence</v>
      </c>
    </row>
    <row r="157" spans="1:23" x14ac:dyDescent="0.25">
      <c r="A157" t="s">
        <v>152</v>
      </c>
      <c r="B157" t="s">
        <v>104</v>
      </c>
      <c r="C157" t="str">
        <f t="shared" si="5"/>
        <v>Cyber Security Technology Professional BSc</v>
      </c>
      <c r="D157">
        <v>45</v>
      </c>
      <c r="E157">
        <v>1512</v>
      </c>
      <c r="F157" t="b">
        <v>0</v>
      </c>
      <c r="G157" t="b">
        <v>1</v>
      </c>
      <c r="H157">
        <v>6</v>
      </c>
      <c r="I157">
        <v>13</v>
      </c>
      <c r="J157" t="s">
        <v>169</v>
      </c>
      <c r="K157" t="s">
        <v>122</v>
      </c>
      <c r="L157" t="s">
        <v>122</v>
      </c>
      <c r="M157" t="s">
        <v>122</v>
      </c>
      <c r="N157" t="s">
        <v>64</v>
      </c>
      <c r="O157" t="s">
        <v>116</v>
      </c>
      <c r="P157" t="s">
        <v>111</v>
      </c>
      <c r="Q157">
        <v>30</v>
      </c>
      <c r="U157" t="s">
        <v>112</v>
      </c>
      <c r="V157" t="s">
        <v>113</v>
      </c>
      <c r="W157" t="str">
        <f t="shared" si="6"/>
        <v>Cyber Offensive Defence</v>
      </c>
    </row>
    <row r="158" spans="1:23" x14ac:dyDescent="0.25">
      <c r="A158" t="s">
        <v>152</v>
      </c>
      <c r="B158" t="s">
        <v>104</v>
      </c>
      <c r="C158" t="str">
        <f t="shared" si="5"/>
        <v>Cyber Security Technology Professional BSc</v>
      </c>
      <c r="D158">
        <v>45</v>
      </c>
      <c r="E158">
        <v>1512</v>
      </c>
      <c r="F158" t="b">
        <v>0</v>
      </c>
      <c r="G158" t="b">
        <v>1</v>
      </c>
      <c r="H158">
        <v>6</v>
      </c>
      <c r="I158">
        <v>16</v>
      </c>
      <c r="J158" t="s">
        <v>170</v>
      </c>
      <c r="K158" t="s">
        <v>106</v>
      </c>
      <c r="L158" t="s">
        <v>107</v>
      </c>
      <c r="M158" t="s">
        <v>108</v>
      </c>
      <c r="N158" t="s">
        <v>109</v>
      </c>
      <c r="O158" t="s">
        <v>110</v>
      </c>
      <c r="P158" t="s">
        <v>111</v>
      </c>
      <c r="Q158">
        <v>40</v>
      </c>
      <c r="U158" t="s">
        <v>112</v>
      </c>
      <c r="V158" t="s">
        <v>113</v>
      </c>
      <c r="W158" t="str">
        <f t="shared" si="6"/>
        <v>Professional Practice 3 </v>
      </c>
    </row>
    <row r="159" spans="1:23" x14ac:dyDescent="0.25">
      <c r="A159" t="s">
        <v>152</v>
      </c>
      <c r="B159" t="s">
        <v>104</v>
      </c>
      <c r="C159" t="str">
        <f t="shared" si="5"/>
        <v>Cyber Security Technology Professional BSc</v>
      </c>
      <c r="D159">
        <v>45</v>
      </c>
      <c r="E159">
        <v>1512</v>
      </c>
      <c r="F159" t="b">
        <v>0</v>
      </c>
      <c r="G159" t="b">
        <v>1</v>
      </c>
      <c r="H159">
        <v>6</v>
      </c>
      <c r="I159">
        <v>16</v>
      </c>
      <c r="J159" t="s">
        <v>170</v>
      </c>
      <c r="K159" t="s">
        <v>114</v>
      </c>
      <c r="L159" t="s">
        <v>167</v>
      </c>
      <c r="M159" t="s">
        <v>116</v>
      </c>
      <c r="N159" t="s">
        <v>117</v>
      </c>
      <c r="O159" t="s">
        <v>118</v>
      </c>
      <c r="P159" t="s">
        <v>111</v>
      </c>
      <c r="Q159">
        <v>12</v>
      </c>
      <c r="R159">
        <v>2</v>
      </c>
      <c r="T159">
        <v>2</v>
      </c>
      <c r="U159" t="s">
        <v>112</v>
      </c>
      <c r="V159" t="s">
        <v>113</v>
      </c>
      <c r="W159" t="str">
        <f t="shared" si="6"/>
        <v>Professional Practice 3 </v>
      </c>
    </row>
    <row r="160" spans="1:23" x14ac:dyDescent="0.25">
      <c r="A160" t="s">
        <v>152</v>
      </c>
      <c r="B160" t="s">
        <v>104</v>
      </c>
      <c r="C160" t="str">
        <f t="shared" si="5"/>
        <v>Cyber Security Technology Professional BSc</v>
      </c>
      <c r="D160">
        <v>45</v>
      </c>
      <c r="E160">
        <v>1512</v>
      </c>
      <c r="F160" t="b">
        <v>0</v>
      </c>
      <c r="G160" t="b">
        <v>1</v>
      </c>
      <c r="H160">
        <v>6</v>
      </c>
      <c r="I160">
        <v>16</v>
      </c>
      <c r="J160" t="s">
        <v>170</v>
      </c>
      <c r="K160" t="s">
        <v>119</v>
      </c>
      <c r="L160" t="s">
        <v>119</v>
      </c>
      <c r="M160" t="s">
        <v>116</v>
      </c>
      <c r="N160" t="s">
        <v>109</v>
      </c>
      <c r="O160" t="s">
        <v>118</v>
      </c>
      <c r="P160" t="s">
        <v>121</v>
      </c>
      <c r="Q160">
        <v>118</v>
      </c>
      <c r="U160" t="s">
        <v>112</v>
      </c>
      <c r="V160" t="s">
        <v>113</v>
      </c>
      <c r="W160" t="str">
        <f t="shared" si="6"/>
        <v>Professional Practice 3 </v>
      </c>
    </row>
    <row r="161" spans="1:23" x14ac:dyDescent="0.25">
      <c r="A161" t="s">
        <v>152</v>
      </c>
      <c r="B161" t="s">
        <v>104</v>
      </c>
      <c r="C161" t="str">
        <f t="shared" si="5"/>
        <v>Cyber Security Technology Professional BSc</v>
      </c>
      <c r="D161">
        <v>45</v>
      </c>
      <c r="E161">
        <v>1512</v>
      </c>
      <c r="F161" t="b">
        <v>0</v>
      </c>
      <c r="G161" t="b">
        <v>1</v>
      </c>
      <c r="H161">
        <v>6</v>
      </c>
      <c r="I161">
        <v>16</v>
      </c>
      <c r="J161" t="s">
        <v>170</v>
      </c>
      <c r="K161" t="s">
        <v>122</v>
      </c>
      <c r="L161" t="s">
        <v>122</v>
      </c>
      <c r="M161" t="s">
        <v>122</v>
      </c>
      <c r="N161" t="s">
        <v>64</v>
      </c>
      <c r="O161" t="s">
        <v>116</v>
      </c>
      <c r="P161" t="s">
        <v>111</v>
      </c>
      <c r="Q161">
        <v>30</v>
      </c>
      <c r="U161" t="s">
        <v>112</v>
      </c>
      <c r="V161" t="s">
        <v>113</v>
      </c>
      <c r="W161" t="str">
        <f t="shared" si="6"/>
        <v>Professional Practice 3 </v>
      </c>
    </row>
    <row r="162" spans="1:23" x14ac:dyDescent="0.25">
      <c r="A162" t="s">
        <v>152</v>
      </c>
      <c r="B162" t="s">
        <v>104</v>
      </c>
      <c r="C162" t="str">
        <f t="shared" si="5"/>
        <v>Cyber Security Technology Professional BSc</v>
      </c>
      <c r="D162">
        <v>45</v>
      </c>
      <c r="E162">
        <v>1512</v>
      </c>
      <c r="F162" t="b">
        <v>0</v>
      </c>
      <c r="G162" t="b">
        <v>1</v>
      </c>
      <c r="H162">
        <v>6</v>
      </c>
      <c r="I162">
        <v>17</v>
      </c>
      <c r="J162" t="s">
        <v>171</v>
      </c>
      <c r="K162" t="s">
        <v>106</v>
      </c>
      <c r="L162" t="s">
        <v>107</v>
      </c>
      <c r="M162" t="s">
        <v>108</v>
      </c>
      <c r="N162" t="s">
        <v>109</v>
      </c>
      <c r="O162" t="s">
        <v>110</v>
      </c>
      <c r="P162" t="s">
        <v>111</v>
      </c>
      <c r="Q162">
        <v>40</v>
      </c>
      <c r="U162" t="s">
        <v>112</v>
      </c>
      <c r="V162" t="s">
        <v>113</v>
      </c>
      <c r="W162" t="str">
        <f t="shared" si="6"/>
        <v>Cyber Security Project</v>
      </c>
    </row>
    <row r="163" spans="1:23" x14ac:dyDescent="0.25">
      <c r="A163" t="s">
        <v>152</v>
      </c>
      <c r="B163" t="s">
        <v>104</v>
      </c>
      <c r="C163" t="str">
        <f t="shared" si="5"/>
        <v>Cyber Security Technology Professional BSc</v>
      </c>
      <c r="D163">
        <v>45</v>
      </c>
      <c r="E163">
        <v>1512</v>
      </c>
      <c r="F163" t="b">
        <v>0</v>
      </c>
      <c r="G163" t="b">
        <v>1</v>
      </c>
      <c r="H163">
        <v>6</v>
      </c>
      <c r="I163">
        <v>17</v>
      </c>
      <c r="J163" t="s">
        <v>171</v>
      </c>
      <c r="K163" t="s">
        <v>114</v>
      </c>
      <c r="L163" t="s">
        <v>172</v>
      </c>
      <c r="M163" t="s">
        <v>116</v>
      </c>
      <c r="N163" t="s">
        <v>117</v>
      </c>
      <c r="O163" t="s">
        <v>118</v>
      </c>
      <c r="P163" t="s">
        <v>111</v>
      </c>
      <c r="Q163">
        <v>12</v>
      </c>
      <c r="R163">
        <v>2</v>
      </c>
      <c r="T163">
        <v>2</v>
      </c>
      <c r="U163" t="s">
        <v>112</v>
      </c>
      <c r="V163" t="s">
        <v>113</v>
      </c>
      <c r="W163" t="str">
        <f t="shared" si="6"/>
        <v>Cyber Security Project</v>
      </c>
    </row>
    <row r="164" spans="1:23" x14ac:dyDescent="0.25">
      <c r="A164" t="s">
        <v>152</v>
      </c>
      <c r="B164" t="s">
        <v>104</v>
      </c>
      <c r="C164" t="str">
        <f t="shared" si="5"/>
        <v>Cyber Security Technology Professional BSc</v>
      </c>
      <c r="D164">
        <v>45</v>
      </c>
      <c r="E164">
        <v>1512</v>
      </c>
      <c r="F164" t="b">
        <v>0</v>
      </c>
      <c r="G164" t="b">
        <v>1</v>
      </c>
      <c r="H164">
        <v>6</v>
      </c>
      <c r="I164">
        <v>17</v>
      </c>
      <c r="J164" t="s">
        <v>171</v>
      </c>
      <c r="K164" t="s">
        <v>119</v>
      </c>
      <c r="L164" t="s">
        <v>119</v>
      </c>
      <c r="M164" t="s">
        <v>116</v>
      </c>
      <c r="N164" t="s">
        <v>109</v>
      </c>
      <c r="O164" t="s">
        <v>118</v>
      </c>
      <c r="P164" t="s">
        <v>121</v>
      </c>
      <c r="Q164">
        <v>208</v>
      </c>
      <c r="U164" t="s">
        <v>112</v>
      </c>
      <c r="V164" t="s">
        <v>113</v>
      </c>
      <c r="W164" t="str">
        <f t="shared" si="6"/>
        <v>Cyber Security Project</v>
      </c>
    </row>
    <row r="165" spans="1:23" x14ac:dyDescent="0.25">
      <c r="A165" t="s">
        <v>152</v>
      </c>
      <c r="B165" t="s">
        <v>104</v>
      </c>
      <c r="C165" t="str">
        <f t="shared" si="5"/>
        <v>Cyber Security Technology Professional BSc</v>
      </c>
      <c r="D165">
        <v>45</v>
      </c>
      <c r="E165">
        <v>1512</v>
      </c>
      <c r="F165" t="b">
        <v>0</v>
      </c>
      <c r="G165" t="b">
        <v>1</v>
      </c>
      <c r="H165">
        <v>6</v>
      </c>
      <c r="I165">
        <v>17</v>
      </c>
      <c r="J165" t="s">
        <v>171</v>
      </c>
      <c r="K165" t="s">
        <v>122</v>
      </c>
      <c r="L165" t="s">
        <v>122</v>
      </c>
      <c r="M165" t="s">
        <v>122</v>
      </c>
      <c r="N165" t="s">
        <v>64</v>
      </c>
      <c r="O165" t="s">
        <v>116</v>
      </c>
      <c r="P165" t="s">
        <v>111</v>
      </c>
      <c r="Q165">
        <v>40</v>
      </c>
      <c r="U165" t="s">
        <v>112</v>
      </c>
      <c r="V165" t="s">
        <v>113</v>
      </c>
      <c r="W165" t="str">
        <f t="shared" si="6"/>
        <v>Cyber Security Project</v>
      </c>
    </row>
    <row r="166" spans="1:23" x14ac:dyDescent="0.25">
      <c r="A166" t="s">
        <v>173</v>
      </c>
      <c r="B166" t="s">
        <v>104</v>
      </c>
      <c r="C166" t="str">
        <f t="shared" ref="C166:C212" si="7">IF(B166="N/A",A166,A166&amp;" - "&amp;B166)</f>
        <v>Digital Marketing</v>
      </c>
      <c r="D166">
        <v>45</v>
      </c>
      <c r="E166">
        <v>1505</v>
      </c>
      <c r="F166" t="b">
        <v>0</v>
      </c>
      <c r="G166" t="b">
        <v>1</v>
      </c>
      <c r="H166">
        <v>4</v>
      </c>
      <c r="I166">
        <v>1</v>
      </c>
      <c r="J166" t="s">
        <v>174</v>
      </c>
      <c r="K166" t="s">
        <v>106</v>
      </c>
      <c r="L166" t="s">
        <v>107</v>
      </c>
      <c r="M166" t="s">
        <v>108</v>
      </c>
      <c r="N166" t="s">
        <v>109</v>
      </c>
      <c r="O166" t="s">
        <v>110</v>
      </c>
      <c r="P166" t="s">
        <v>111</v>
      </c>
      <c r="Q166">
        <v>40</v>
      </c>
      <c r="U166" t="s">
        <v>112</v>
      </c>
      <c r="V166" t="s">
        <v>113</v>
      </c>
      <c r="W166" t="str">
        <f t="shared" ref="W166:W223" si="8">IF(RIGHT(J166)=")",LEFT(J166,FIND("(",J166)-2),J166)</f>
        <v>Marketing Principles</v>
      </c>
    </row>
    <row r="167" spans="1:23" x14ac:dyDescent="0.25">
      <c r="A167" t="s">
        <v>173</v>
      </c>
      <c r="B167" t="s">
        <v>104</v>
      </c>
      <c r="C167" t="str">
        <f t="shared" si="7"/>
        <v>Digital Marketing</v>
      </c>
      <c r="D167">
        <v>45</v>
      </c>
      <c r="E167">
        <v>1505</v>
      </c>
      <c r="F167" t="b">
        <v>0</v>
      </c>
      <c r="G167" t="b">
        <v>1</v>
      </c>
      <c r="H167">
        <v>4</v>
      </c>
      <c r="I167">
        <v>1</v>
      </c>
      <c r="J167" t="s">
        <v>174</v>
      </c>
      <c r="K167" t="s">
        <v>114</v>
      </c>
      <c r="L167" t="s">
        <v>154</v>
      </c>
      <c r="M167" t="s">
        <v>116</v>
      </c>
      <c r="N167" t="s">
        <v>117</v>
      </c>
      <c r="O167" t="s">
        <v>118</v>
      </c>
      <c r="P167" t="s">
        <v>111</v>
      </c>
      <c r="Q167">
        <v>24</v>
      </c>
      <c r="R167">
        <v>4</v>
      </c>
      <c r="T167">
        <v>4</v>
      </c>
      <c r="U167" t="s">
        <v>112</v>
      </c>
      <c r="V167" t="s">
        <v>113</v>
      </c>
      <c r="W167" t="str">
        <f t="shared" si="8"/>
        <v>Marketing Principles</v>
      </c>
    </row>
    <row r="168" spans="1:23" x14ac:dyDescent="0.25">
      <c r="A168" t="s">
        <v>173</v>
      </c>
      <c r="B168" t="s">
        <v>104</v>
      </c>
      <c r="C168" t="str">
        <f t="shared" si="7"/>
        <v>Digital Marketing</v>
      </c>
      <c r="D168">
        <v>45</v>
      </c>
      <c r="E168">
        <v>1505</v>
      </c>
      <c r="F168" t="b">
        <v>0</v>
      </c>
      <c r="G168" t="b">
        <v>1</v>
      </c>
      <c r="H168">
        <v>4</v>
      </c>
      <c r="I168">
        <v>1</v>
      </c>
      <c r="J168" t="s">
        <v>174</v>
      </c>
      <c r="K168" t="s">
        <v>119</v>
      </c>
      <c r="L168" t="s">
        <v>119</v>
      </c>
      <c r="M168" t="s">
        <v>116</v>
      </c>
      <c r="N168" t="s">
        <v>109</v>
      </c>
      <c r="O168" t="s">
        <v>118</v>
      </c>
      <c r="P168" t="s">
        <v>121</v>
      </c>
      <c r="Q168">
        <v>106</v>
      </c>
      <c r="U168" t="s">
        <v>112</v>
      </c>
      <c r="V168" t="s">
        <v>113</v>
      </c>
      <c r="W168" t="str">
        <f t="shared" si="8"/>
        <v>Marketing Principles</v>
      </c>
    </row>
    <row r="169" spans="1:23" x14ac:dyDescent="0.25">
      <c r="A169" t="s">
        <v>173</v>
      </c>
      <c r="B169" t="s">
        <v>104</v>
      </c>
      <c r="C169" t="str">
        <f t="shared" si="7"/>
        <v>Digital Marketing</v>
      </c>
      <c r="D169">
        <v>45</v>
      </c>
      <c r="E169">
        <v>1505</v>
      </c>
      <c r="F169" t="b">
        <v>0</v>
      </c>
      <c r="G169" t="b">
        <v>1</v>
      </c>
      <c r="H169">
        <v>4</v>
      </c>
      <c r="I169">
        <v>1</v>
      </c>
      <c r="J169" t="s">
        <v>174</v>
      </c>
      <c r="K169" t="s">
        <v>122</v>
      </c>
      <c r="L169" t="s">
        <v>122</v>
      </c>
      <c r="M169" t="s">
        <v>122</v>
      </c>
      <c r="N169" t="s">
        <v>64</v>
      </c>
      <c r="O169" t="s">
        <v>116</v>
      </c>
      <c r="P169" t="s">
        <v>111</v>
      </c>
      <c r="Q169">
        <v>30</v>
      </c>
      <c r="U169" t="s">
        <v>112</v>
      </c>
      <c r="V169" t="s">
        <v>113</v>
      </c>
      <c r="W169" t="str">
        <f t="shared" si="8"/>
        <v>Marketing Principles</v>
      </c>
    </row>
    <row r="170" spans="1:23" x14ac:dyDescent="0.25">
      <c r="A170" t="s">
        <v>173</v>
      </c>
      <c r="B170" t="s">
        <v>104</v>
      </c>
      <c r="C170" t="str">
        <f t="shared" si="7"/>
        <v>Digital Marketing</v>
      </c>
      <c r="D170">
        <v>45</v>
      </c>
      <c r="E170">
        <v>1505</v>
      </c>
      <c r="F170" t="b">
        <v>0</v>
      </c>
      <c r="G170" t="b">
        <v>1</v>
      </c>
      <c r="H170">
        <v>4</v>
      </c>
      <c r="I170">
        <v>2</v>
      </c>
      <c r="J170" t="s">
        <v>175</v>
      </c>
      <c r="K170" t="s">
        <v>106</v>
      </c>
      <c r="L170" t="s">
        <v>107</v>
      </c>
      <c r="M170" t="s">
        <v>108</v>
      </c>
      <c r="N170" t="s">
        <v>109</v>
      </c>
      <c r="O170" t="s">
        <v>110</v>
      </c>
      <c r="P170" t="s">
        <v>111</v>
      </c>
      <c r="Q170">
        <v>40</v>
      </c>
      <c r="U170" t="s">
        <v>112</v>
      </c>
      <c r="V170" t="s">
        <v>113</v>
      </c>
      <c r="W170" t="str">
        <f t="shared" si="8"/>
        <v>Creative Digital Technology</v>
      </c>
    </row>
    <row r="171" spans="1:23" x14ac:dyDescent="0.25">
      <c r="A171" t="s">
        <v>173</v>
      </c>
      <c r="B171" t="s">
        <v>104</v>
      </c>
      <c r="C171" t="str">
        <f t="shared" si="7"/>
        <v>Digital Marketing</v>
      </c>
      <c r="D171">
        <v>45</v>
      </c>
      <c r="E171">
        <v>1505</v>
      </c>
      <c r="F171" t="b">
        <v>0</v>
      </c>
      <c r="G171" t="b">
        <v>1</v>
      </c>
      <c r="H171">
        <v>4</v>
      </c>
      <c r="I171">
        <v>2</v>
      </c>
      <c r="J171" t="s">
        <v>175</v>
      </c>
      <c r="K171" t="s">
        <v>114</v>
      </c>
      <c r="L171" t="s">
        <v>154</v>
      </c>
      <c r="M171" t="s">
        <v>116</v>
      </c>
      <c r="N171" t="s">
        <v>117</v>
      </c>
      <c r="O171" t="s">
        <v>118</v>
      </c>
      <c r="P171" t="s">
        <v>111</v>
      </c>
      <c r="Q171">
        <v>24</v>
      </c>
      <c r="R171">
        <v>4</v>
      </c>
      <c r="T171">
        <v>4</v>
      </c>
      <c r="U171" t="s">
        <v>112</v>
      </c>
      <c r="V171" t="s">
        <v>113</v>
      </c>
      <c r="W171" t="str">
        <f t="shared" si="8"/>
        <v>Creative Digital Technology</v>
      </c>
    </row>
    <row r="172" spans="1:23" x14ac:dyDescent="0.25">
      <c r="A172" t="s">
        <v>173</v>
      </c>
      <c r="B172" t="s">
        <v>104</v>
      </c>
      <c r="C172" t="str">
        <f t="shared" si="7"/>
        <v>Digital Marketing</v>
      </c>
      <c r="D172">
        <v>45</v>
      </c>
      <c r="E172">
        <v>1505</v>
      </c>
      <c r="F172" t="b">
        <v>0</v>
      </c>
      <c r="G172" t="b">
        <v>1</v>
      </c>
      <c r="H172">
        <v>4</v>
      </c>
      <c r="I172">
        <v>2</v>
      </c>
      <c r="J172" t="s">
        <v>175</v>
      </c>
      <c r="K172" t="s">
        <v>119</v>
      </c>
      <c r="L172" t="s">
        <v>119</v>
      </c>
      <c r="M172" t="s">
        <v>116</v>
      </c>
      <c r="N172" t="s">
        <v>109</v>
      </c>
      <c r="O172" t="s">
        <v>118</v>
      </c>
      <c r="P172" t="s">
        <v>121</v>
      </c>
      <c r="Q172">
        <v>106</v>
      </c>
      <c r="U172" t="s">
        <v>112</v>
      </c>
      <c r="V172" t="s">
        <v>113</v>
      </c>
      <c r="W172" t="str">
        <f t="shared" si="8"/>
        <v>Creative Digital Technology</v>
      </c>
    </row>
    <row r="173" spans="1:23" x14ac:dyDescent="0.25">
      <c r="A173" t="s">
        <v>173</v>
      </c>
      <c r="B173" t="s">
        <v>104</v>
      </c>
      <c r="C173" t="str">
        <f t="shared" si="7"/>
        <v>Digital Marketing</v>
      </c>
      <c r="D173">
        <v>45</v>
      </c>
      <c r="E173">
        <v>1505</v>
      </c>
      <c r="F173" t="b">
        <v>0</v>
      </c>
      <c r="G173" t="b">
        <v>1</v>
      </c>
      <c r="H173">
        <v>4</v>
      </c>
      <c r="I173">
        <v>2</v>
      </c>
      <c r="J173" t="s">
        <v>175</v>
      </c>
      <c r="K173" t="s">
        <v>122</v>
      </c>
      <c r="L173" t="s">
        <v>122</v>
      </c>
      <c r="M173" t="s">
        <v>122</v>
      </c>
      <c r="N173" t="s">
        <v>64</v>
      </c>
      <c r="O173" t="s">
        <v>116</v>
      </c>
      <c r="P173" t="s">
        <v>111</v>
      </c>
      <c r="Q173">
        <v>30</v>
      </c>
      <c r="U173" t="s">
        <v>112</v>
      </c>
      <c r="V173" t="s">
        <v>113</v>
      </c>
      <c r="W173" t="str">
        <f t="shared" si="8"/>
        <v>Creative Digital Technology</v>
      </c>
    </row>
    <row r="174" spans="1:23" x14ac:dyDescent="0.25">
      <c r="A174" t="s">
        <v>173</v>
      </c>
      <c r="B174" t="s">
        <v>104</v>
      </c>
      <c r="C174" t="str">
        <f t="shared" si="7"/>
        <v>Digital Marketing</v>
      </c>
      <c r="D174">
        <v>45</v>
      </c>
      <c r="E174">
        <v>1505</v>
      </c>
      <c r="F174" t="b">
        <v>0</v>
      </c>
      <c r="G174" t="b">
        <v>1</v>
      </c>
      <c r="H174">
        <v>4</v>
      </c>
      <c r="I174">
        <v>3</v>
      </c>
      <c r="J174" t="s">
        <v>176</v>
      </c>
      <c r="K174" t="s">
        <v>106</v>
      </c>
      <c r="L174" t="s">
        <v>107</v>
      </c>
      <c r="M174" t="s">
        <v>108</v>
      </c>
      <c r="N174" t="s">
        <v>109</v>
      </c>
      <c r="O174" t="s">
        <v>110</v>
      </c>
      <c r="P174" t="s">
        <v>111</v>
      </c>
      <c r="Q174">
        <v>40</v>
      </c>
      <c r="U174" t="s">
        <v>112</v>
      </c>
      <c r="V174" t="s">
        <v>113</v>
      </c>
      <c r="W174" t="str">
        <f t="shared" si="8"/>
        <v>Consumer Behaviour</v>
      </c>
    </row>
    <row r="175" spans="1:23" x14ac:dyDescent="0.25">
      <c r="A175" t="s">
        <v>173</v>
      </c>
      <c r="B175" t="s">
        <v>104</v>
      </c>
      <c r="C175" t="str">
        <f t="shared" si="7"/>
        <v>Digital Marketing</v>
      </c>
      <c r="D175">
        <v>45</v>
      </c>
      <c r="E175">
        <v>1505</v>
      </c>
      <c r="F175" t="b">
        <v>0</v>
      </c>
      <c r="G175" t="b">
        <v>1</v>
      </c>
      <c r="H175">
        <v>4</v>
      </c>
      <c r="I175">
        <v>3</v>
      </c>
      <c r="J175" t="s">
        <v>176</v>
      </c>
      <c r="K175" t="s">
        <v>114</v>
      </c>
      <c r="L175" t="s">
        <v>154</v>
      </c>
      <c r="M175" t="s">
        <v>116</v>
      </c>
      <c r="N175" t="s">
        <v>117</v>
      </c>
      <c r="O175" t="s">
        <v>118</v>
      </c>
      <c r="P175" t="s">
        <v>111</v>
      </c>
      <c r="Q175">
        <v>24</v>
      </c>
      <c r="R175">
        <v>4</v>
      </c>
      <c r="T175">
        <v>4</v>
      </c>
      <c r="U175" t="s">
        <v>112</v>
      </c>
      <c r="V175" t="s">
        <v>113</v>
      </c>
      <c r="W175" t="str">
        <f t="shared" si="8"/>
        <v>Consumer Behaviour</v>
      </c>
    </row>
    <row r="176" spans="1:23" x14ac:dyDescent="0.25">
      <c r="A176" t="s">
        <v>173</v>
      </c>
      <c r="B176" t="s">
        <v>104</v>
      </c>
      <c r="C176" t="str">
        <f t="shared" si="7"/>
        <v>Digital Marketing</v>
      </c>
      <c r="D176">
        <v>45</v>
      </c>
      <c r="E176">
        <v>1505</v>
      </c>
      <c r="F176" t="b">
        <v>0</v>
      </c>
      <c r="G176" t="b">
        <v>1</v>
      </c>
      <c r="H176">
        <v>4</v>
      </c>
      <c r="I176">
        <v>3</v>
      </c>
      <c r="J176" t="s">
        <v>176</v>
      </c>
      <c r="K176" t="s">
        <v>119</v>
      </c>
      <c r="L176" t="s">
        <v>119</v>
      </c>
      <c r="M176" t="s">
        <v>116</v>
      </c>
      <c r="N176" t="s">
        <v>109</v>
      </c>
      <c r="O176" t="s">
        <v>118</v>
      </c>
      <c r="P176" t="s">
        <v>121</v>
      </c>
      <c r="Q176">
        <v>106</v>
      </c>
      <c r="U176" t="s">
        <v>112</v>
      </c>
      <c r="V176" t="s">
        <v>113</v>
      </c>
      <c r="W176" t="str">
        <f t="shared" si="8"/>
        <v>Consumer Behaviour</v>
      </c>
    </row>
    <row r="177" spans="1:23" x14ac:dyDescent="0.25">
      <c r="A177" t="s">
        <v>173</v>
      </c>
      <c r="B177" t="s">
        <v>104</v>
      </c>
      <c r="C177" t="str">
        <f t="shared" si="7"/>
        <v>Digital Marketing</v>
      </c>
      <c r="D177">
        <v>45</v>
      </c>
      <c r="E177">
        <v>1505</v>
      </c>
      <c r="F177" t="b">
        <v>0</v>
      </c>
      <c r="G177" t="b">
        <v>1</v>
      </c>
      <c r="H177">
        <v>4</v>
      </c>
      <c r="I177">
        <v>3</v>
      </c>
      <c r="J177" t="s">
        <v>176</v>
      </c>
      <c r="K177" t="s">
        <v>122</v>
      </c>
      <c r="L177" t="s">
        <v>122</v>
      </c>
      <c r="M177" t="s">
        <v>122</v>
      </c>
      <c r="N177" t="s">
        <v>64</v>
      </c>
      <c r="O177" t="s">
        <v>116</v>
      </c>
      <c r="P177" t="s">
        <v>111</v>
      </c>
      <c r="Q177">
        <v>30</v>
      </c>
      <c r="U177" t="s">
        <v>112</v>
      </c>
      <c r="V177" t="s">
        <v>113</v>
      </c>
      <c r="W177" t="str">
        <f t="shared" si="8"/>
        <v>Consumer Behaviour</v>
      </c>
    </row>
    <row r="178" spans="1:23" x14ac:dyDescent="0.25">
      <c r="A178" t="s">
        <v>173</v>
      </c>
      <c r="B178" t="s">
        <v>104</v>
      </c>
      <c r="C178" t="str">
        <f t="shared" si="7"/>
        <v>Digital Marketing</v>
      </c>
      <c r="D178">
        <v>45</v>
      </c>
      <c r="E178">
        <v>1505</v>
      </c>
      <c r="F178" t="b">
        <v>0</v>
      </c>
      <c r="G178" t="b">
        <v>1</v>
      </c>
      <c r="H178">
        <v>4</v>
      </c>
      <c r="I178">
        <v>4</v>
      </c>
      <c r="J178" t="s">
        <v>177</v>
      </c>
      <c r="K178" t="s">
        <v>106</v>
      </c>
      <c r="L178" t="s">
        <v>107</v>
      </c>
      <c r="M178" t="s">
        <v>108</v>
      </c>
      <c r="N178" t="s">
        <v>109</v>
      </c>
      <c r="O178" t="s">
        <v>110</v>
      </c>
      <c r="P178" t="s">
        <v>111</v>
      </c>
      <c r="Q178">
        <v>40</v>
      </c>
      <c r="U178" t="s">
        <v>112</v>
      </c>
      <c r="V178" t="s">
        <v>113</v>
      </c>
      <c r="W178" t="str">
        <f t="shared" si="8"/>
        <v>Marketing Information and Customer Insight</v>
      </c>
    </row>
    <row r="179" spans="1:23" x14ac:dyDescent="0.25">
      <c r="A179" t="s">
        <v>173</v>
      </c>
      <c r="B179" t="s">
        <v>104</v>
      </c>
      <c r="C179" t="str">
        <f t="shared" si="7"/>
        <v>Digital Marketing</v>
      </c>
      <c r="D179">
        <v>45</v>
      </c>
      <c r="E179">
        <v>1505</v>
      </c>
      <c r="F179" t="b">
        <v>0</v>
      </c>
      <c r="G179" t="b">
        <v>1</v>
      </c>
      <c r="H179">
        <v>4</v>
      </c>
      <c r="I179">
        <v>4</v>
      </c>
      <c r="J179" t="s">
        <v>177</v>
      </c>
      <c r="K179" t="s">
        <v>114</v>
      </c>
      <c r="L179" t="s">
        <v>154</v>
      </c>
      <c r="M179" t="s">
        <v>116</v>
      </c>
      <c r="N179" t="s">
        <v>117</v>
      </c>
      <c r="O179" t="s">
        <v>118</v>
      </c>
      <c r="P179" t="s">
        <v>111</v>
      </c>
      <c r="Q179">
        <v>24</v>
      </c>
      <c r="R179">
        <v>4</v>
      </c>
      <c r="T179">
        <v>4</v>
      </c>
      <c r="U179" t="s">
        <v>112</v>
      </c>
      <c r="V179" t="s">
        <v>113</v>
      </c>
      <c r="W179" t="str">
        <f t="shared" si="8"/>
        <v>Marketing Information and Customer Insight</v>
      </c>
    </row>
    <row r="180" spans="1:23" x14ac:dyDescent="0.25">
      <c r="A180" t="s">
        <v>173</v>
      </c>
      <c r="B180" t="s">
        <v>104</v>
      </c>
      <c r="C180" t="str">
        <f t="shared" si="7"/>
        <v>Digital Marketing</v>
      </c>
      <c r="D180">
        <v>45</v>
      </c>
      <c r="E180">
        <v>1505</v>
      </c>
      <c r="F180" t="b">
        <v>0</v>
      </c>
      <c r="G180" t="b">
        <v>1</v>
      </c>
      <c r="H180">
        <v>4</v>
      </c>
      <c r="I180">
        <v>4</v>
      </c>
      <c r="J180" t="s">
        <v>177</v>
      </c>
      <c r="K180" t="s">
        <v>119</v>
      </c>
      <c r="L180" t="s">
        <v>119</v>
      </c>
      <c r="M180" t="s">
        <v>116</v>
      </c>
      <c r="N180" t="s">
        <v>109</v>
      </c>
      <c r="O180" t="s">
        <v>118</v>
      </c>
      <c r="P180" t="s">
        <v>121</v>
      </c>
      <c r="Q180">
        <v>106</v>
      </c>
      <c r="U180" t="s">
        <v>112</v>
      </c>
      <c r="V180" t="s">
        <v>113</v>
      </c>
      <c r="W180" t="str">
        <f t="shared" si="8"/>
        <v>Marketing Information and Customer Insight</v>
      </c>
    </row>
    <row r="181" spans="1:23" x14ac:dyDescent="0.25">
      <c r="A181" t="s">
        <v>173</v>
      </c>
      <c r="B181" t="s">
        <v>104</v>
      </c>
      <c r="C181" t="str">
        <f t="shared" si="7"/>
        <v>Digital Marketing</v>
      </c>
      <c r="D181">
        <v>45</v>
      </c>
      <c r="E181">
        <v>1505</v>
      </c>
      <c r="F181" t="b">
        <v>0</v>
      </c>
      <c r="G181" t="b">
        <v>1</v>
      </c>
      <c r="H181">
        <v>4</v>
      </c>
      <c r="I181">
        <v>4</v>
      </c>
      <c r="J181" t="s">
        <v>177</v>
      </c>
      <c r="K181" t="s">
        <v>122</v>
      </c>
      <c r="L181" t="s">
        <v>122</v>
      </c>
      <c r="M181" t="s">
        <v>122</v>
      </c>
      <c r="N181" t="s">
        <v>64</v>
      </c>
      <c r="O181" t="s">
        <v>116</v>
      </c>
      <c r="P181" t="s">
        <v>111</v>
      </c>
      <c r="Q181">
        <v>30</v>
      </c>
      <c r="U181" t="s">
        <v>112</v>
      </c>
      <c r="V181" t="s">
        <v>113</v>
      </c>
      <c r="W181" t="str">
        <f t="shared" si="8"/>
        <v>Marketing Information and Customer Insight</v>
      </c>
    </row>
    <row r="182" spans="1:23" x14ac:dyDescent="0.25">
      <c r="A182" t="s">
        <v>173</v>
      </c>
      <c r="B182" t="s">
        <v>104</v>
      </c>
      <c r="C182" t="str">
        <f t="shared" si="7"/>
        <v>Digital Marketing</v>
      </c>
      <c r="D182">
        <v>45</v>
      </c>
      <c r="E182">
        <v>1505</v>
      </c>
      <c r="F182" t="b">
        <v>0</v>
      </c>
      <c r="G182" t="b">
        <v>1</v>
      </c>
      <c r="H182">
        <v>4</v>
      </c>
      <c r="I182">
        <v>5</v>
      </c>
      <c r="J182" t="s">
        <v>178</v>
      </c>
      <c r="K182" t="s">
        <v>106</v>
      </c>
      <c r="L182" t="s">
        <v>107</v>
      </c>
      <c r="M182" t="s">
        <v>108</v>
      </c>
      <c r="N182" t="s">
        <v>109</v>
      </c>
      <c r="O182" t="s">
        <v>110</v>
      </c>
      <c r="P182" t="s">
        <v>111</v>
      </c>
      <c r="Q182">
        <v>40</v>
      </c>
      <c r="U182" t="s">
        <v>112</v>
      </c>
      <c r="V182" t="s">
        <v>113</v>
      </c>
      <c r="W182" t="str">
        <f t="shared" si="8"/>
        <v>Digital Future</v>
      </c>
    </row>
    <row r="183" spans="1:23" x14ac:dyDescent="0.25">
      <c r="A183" t="s">
        <v>173</v>
      </c>
      <c r="B183" t="s">
        <v>104</v>
      </c>
      <c r="C183" t="str">
        <f t="shared" si="7"/>
        <v>Digital Marketing</v>
      </c>
      <c r="D183">
        <v>45</v>
      </c>
      <c r="E183">
        <v>1505</v>
      </c>
      <c r="F183" t="b">
        <v>0</v>
      </c>
      <c r="G183" t="b">
        <v>1</v>
      </c>
      <c r="H183">
        <v>4</v>
      </c>
      <c r="I183">
        <v>5</v>
      </c>
      <c r="J183" t="s">
        <v>178</v>
      </c>
      <c r="K183" t="s">
        <v>114</v>
      </c>
      <c r="L183" t="s">
        <v>154</v>
      </c>
      <c r="M183" t="s">
        <v>116</v>
      </c>
      <c r="N183" t="s">
        <v>117</v>
      </c>
      <c r="O183" t="s">
        <v>118</v>
      </c>
      <c r="P183" t="s">
        <v>111</v>
      </c>
      <c r="Q183">
        <v>24</v>
      </c>
      <c r="R183">
        <v>4</v>
      </c>
      <c r="T183">
        <v>4</v>
      </c>
      <c r="U183" t="s">
        <v>112</v>
      </c>
      <c r="V183" t="s">
        <v>113</v>
      </c>
      <c r="W183" t="str">
        <f t="shared" si="8"/>
        <v>Digital Future</v>
      </c>
    </row>
    <row r="184" spans="1:23" x14ac:dyDescent="0.25">
      <c r="A184" t="s">
        <v>173</v>
      </c>
      <c r="B184" t="s">
        <v>104</v>
      </c>
      <c r="C184" t="str">
        <f t="shared" si="7"/>
        <v>Digital Marketing</v>
      </c>
      <c r="D184">
        <v>45</v>
      </c>
      <c r="E184">
        <v>1505</v>
      </c>
      <c r="F184" t="b">
        <v>0</v>
      </c>
      <c r="G184" t="b">
        <v>1</v>
      </c>
      <c r="H184">
        <v>4</v>
      </c>
      <c r="I184">
        <v>5</v>
      </c>
      <c r="J184" t="s">
        <v>178</v>
      </c>
      <c r="K184" t="s">
        <v>119</v>
      </c>
      <c r="L184" t="s">
        <v>119</v>
      </c>
      <c r="M184" t="s">
        <v>116</v>
      </c>
      <c r="N184" t="s">
        <v>109</v>
      </c>
      <c r="O184" t="s">
        <v>118</v>
      </c>
      <c r="P184" t="s">
        <v>121</v>
      </c>
      <c r="Q184">
        <v>106</v>
      </c>
      <c r="U184" t="s">
        <v>112</v>
      </c>
      <c r="V184" t="s">
        <v>113</v>
      </c>
      <c r="W184" t="str">
        <f t="shared" si="8"/>
        <v>Digital Future</v>
      </c>
    </row>
    <row r="185" spans="1:23" x14ac:dyDescent="0.25">
      <c r="A185" t="s">
        <v>173</v>
      </c>
      <c r="B185" t="s">
        <v>104</v>
      </c>
      <c r="C185" t="str">
        <f t="shared" si="7"/>
        <v>Digital Marketing</v>
      </c>
      <c r="D185">
        <v>45</v>
      </c>
      <c r="E185">
        <v>1505</v>
      </c>
      <c r="F185" t="b">
        <v>0</v>
      </c>
      <c r="G185" t="b">
        <v>1</v>
      </c>
      <c r="H185">
        <v>4</v>
      </c>
      <c r="I185">
        <v>5</v>
      </c>
      <c r="J185" t="s">
        <v>178</v>
      </c>
      <c r="K185" t="s">
        <v>122</v>
      </c>
      <c r="L185" t="s">
        <v>122</v>
      </c>
      <c r="M185" t="s">
        <v>122</v>
      </c>
      <c r="N185" t="s">
        <v>64</v>
      </c>
      <c r="O185" t="s">
        <v>116</v>
      </c>
      <c r="P185" t="s">
        <v>111</v>
      </c>
      <c r="Q185">
        <v>30</v>
      </c>
      <c r="U185" t="s">
        <v>112</v>
      </c>
      <c r="V185" t="s">
        <v>113</v>
      </c>
      <c r="W185" t="str">
        <f t="shared" si="8"/>
        <v>Digital Future</v>
      </c>
    </row>
    <row r="186" spans="1:23" x14ac:dyDescent="0.25">
      <c r="A186" t="s">
        <v>173</v>
      </c>
      <c r="B186" t="s">
        <v>104</v>
      </c>
      <c r="C186" t="str">
        <f t="shared" si="7"/>
        <v>Digital Marketing</v>
      </c>
      <c r="D186">
        <v>45</v>
      </c>
      <c r="E186">
        <v>1505</v>
      </c>
      <c r="F186" t="b">
        <v>0</v>
      </c>
      <c r="G186" t="b">
        <v>1</v>
      </c>
      <c r="H186">
        <v>4</v>
      </c>
      <c r="I186">
        <v>6</v>
      </c>
      <c r="J186" t="s">
        <v>179</v>
      </c>
      <c r="K186" t="s">
        <v>106</v>
      </c>
      <c r="L186" t="s">
        <v>107</v>
      </c>
      <c r="M186" t="s">
        <v>108</v>
      </c>
      <c r="N186" t="s">
        <v>109</v>
      </c>
      <c r="O186" t="s">
        <v>110</v>
      </c>
      <c r="P186" t="s">
        <v>111</v>
      </c>
      <c r="Q186">
        <v>40</v>
      </c>
      <c r="U186" t="s">
        <v>112</v>
      </c>
      <c r="V186" t="s">
        <v>113</v>
      </c>
      <c r="W186" t="str">
        <f t="shared" si="8"/>
        <v>Professional Practice 1</v>
      </c>
    </row>
    <row r="187" spans="1:23" x14ac:dyDescent="0.25">
      <c r="A187" t="s">
        <v>173</v>
      </c>
      <c r="B187" t="s">
        <v>104</v>
      </c>
      <c r="C187" t="str">
        <f t="shared" si="7"/>
        <v>Digital Marketing</v>
      </c>
      <c r="D187">
        <v>45</v>
      </c>
      <c r="E187">
        <v>1505</v>
      </c>
      <c r="F187" t="b">
        <v>0</v>
      </c>
      <c r="G187" t="b">
        <v>1</v>
      </c>
      <c r="H187">
        <v>4</v>
      </c>
      <c r="I187">
        <v>6</v>
      </c>
      <c r="J187" t="s">
        <v>179</v>
      </c>
      <c r="K187" t="s">
        <v>114</v>
      </c>
      <c r="L187" t="s">
        <v>154</v>
      </c>
      <c r="M187" t="s">
        <v>116</v>
      </c>
      <c r="N187" t="s">
        <v>117</v>
      </c>
      <c r="O187" t="s">
        <v>118</v>
      </c>
      <c r="P187" t="s">
        <v>111</v>
      </c>
      <c r="Q187">
        <v>24</v>
      </c>
      <c r="R187">
        <v>4</v>
      </c>
      <c r="T187">
        <v>4</v>
      </c>
      <c r="U187" t="s">
        <v>112</v>
      </c>
      <c r="V187" t="s">
        <v>113</v>
      </c>
      <c r="W187" t="str">
        <f t="shared" si="8"/>
        <v>Professional Practice 1</v>
      </c>
    </row>
    <row r="188" spans="1:23" x14ac:dyDescent="0.25">
      <c r="A188" t="s">
        <v>173</v>
      </c>
      <c r="B188" t="s">
        <v>104</v>
      </c>
      <c r="C188" t="str">
        <f t="shared" si="7"/>
        <v>Digital Marketing</v>
      </c>
      <c r="D188">
        <v>45</v>
      </c>
      <c r="E188">
        <v>1505</v>
      </c>
      <c r="F188" t="b">
        <v>0</v>
      </c>
      <c r="G188" t="b">
        <v>1</v>
      </c>
      <c r="H188">
        <v>4</v>
      </c>
      <c r="I188">
        <v>6</v>
      </c>
      <c r="J188" t="s">
        <v>179</v>
      </c>
      <c r="K188" t="s">
        <v>119</v>
      </c>
      <c r="L188" t="s">
        <v>119</v>
      </c>
      <c r="M188" t="s">
        <v>116</v>
      </c>
      <c r="N188" t="s">
        <v>109</v>
      </c>
      <c r="O188" t="s">
        <v>118</v>
      </c>
      <c r="P188" t="s">
        <v>121</v>
      </c>
      <c r="Q188">
        <v>106</v>
      </c>
      <c r="U188" t="s">
        <v>112</v>
      </c>
      <c r="V188" t="s">
        <v>113</v>
      </c>
      <c r="W188" t="str">
        <f t="shared" si="8"/>
        <v>Professional Practice 1</v>
      </c>
    </row>
    <row r="189" spans="1:23" x14ac:dyDescent="0.25">
      <c r="A189" t="s">
        <v>173</v>
      </c>
      <c r="B189" t="s">
        <v>104</v>
      </c>
      <c r="C189" t="str">
        <f t="shared" si="7"/>
        <v>Digital Marketing</v>
      </c>
      <c r="D189">
        <v>45</v>
      </c>
      <c r="E189">
        <v>1505</v>
      </c>
      <c r="F189" t="b">
        <v>0</v>
      </c>
      <c r="G189" t="b">
        <v>1</v>
      </c>
      <c r="H189">
        <v>4</v>
      </c>
      <c r="I189">
        <v>6</v>
      </c>
      <c r="J189" t="s">
        <v>179</v>
      </c>
      <c r="K189" t="s">
        <v>122</v>
      </c>
      <c r="L189" t="s">
        <v>122</v>
      </c>
      <c r="M189" t="s">
        <v>122</v>
      </c>
      <c r="N189" t="s">
        <v>64</v>
      </c>
      <c r="O189" t="s">
        <v>116</v>
      </c>
      <c r="P189" t="s">
        <v>111</v>
      </c>
      <c r="Q189">
        <v>30</v>
      </c>
      <c r="U189" t="s">
        <v>112</v>
      </c>
      <c r="V189" t="s">
        <v>113</v>
      </c>
      <c r="W189" t="str">
        <f t="shared" si="8"/>
        <v>Professional Practice 1</v>
      </c>
    </row>
    <row r="190" spans="1:23" x14ac:dyDescent="0.25">
      <c r="A190" t="s">
        <v>173</v>
      </c>
      <c r="B190" t="s">
        <v>104</v>
      </c>
      <c r="C190" t="str">
        <f t="shared" si="7"/>
        <v>Digital Marketing</v>
      </c>
      <c r="D190">
        <v>45</v>
      </c>
      <c r="E190">
        <v>1505</v>
      </c>
      <c r="F190" t="b">
        <v>0</v>
      </c>
      <c r="G190" t="b">
        <v>1</v>
      </c>
      <c r="H190">
        <v>5</v>
      </c>
      <c r="I190">
        <v>7</v>
      </c>
      <c r="J190" t="s">
        <v>180</v>
      </c>
      <c r="K190" t="s">
        <v>106</v>
      </c>
      <c r="L190" t="s">
        <v>107</v>
      </c>
      <c r="M190" t="s">
        <v>108</v>
      </c>
      <c r="N190" t="s">
        <v>109</v>
      </c>
      <c r="O190" t="s">
        <v>110</v>
      </c>
      <c r="P190" t="s">
        <v>111</v>
      </c>
      <c r="Q190">
        <v>40</v>
      </c>
      <c r="U190" t="s">
        <v>112</v>
      </c>
      <c r="V190" t="s">
        <v>113</v>
      </c>
      <c r="W190" t="str">
        <f t="shared" si="8"/>
        <v>Managing Marketing in Business</v>
      </c>
    </row>
    <row r="191" spans="1:23" x14ac:dyDescent="0.25">
      <c r="A191" t="s">
        <v>173</v>
      </c>
      <c r="B191" t="s">
        <v>104</v>
      </c>
      <c r="C191" t="str">
        <f t="shared" si="7"/>
        <v>Digital Marketing</v>
      </c>
      <c r="D191">
        <v>45</v>
      </c>
      <c r="E191">
        <v>1505</v>
      </c>
      <c r="F191" t="b">
        <v>0</v>
      </c>
      <c r="G191" t="b">
        <v>1</v>
      </c>
      <c r="H191">
        <v>5</v>
      </c>
      <c r="I191">
        <v>7</v>
      </c>
      <c r="J191" t="s">
        <v>180</v>
      </c>
      <c r="K191" t="s">
        <v>114</v>
      </c>
      <c r="L191" t="s">
        <v>115</v>
      </c>
      <c r="M191" t="s">
        <v>116</v>
      </c>
      <c r="N191" t="s">
        <v>117</v>
      </c>
      <c r="O191" t="s">
        <v>118</v>
      </c>
      <c r="P191" t="s">
        <v>111</v>
      </c>
      <c r="Q191">
        <v>18</v>
      </c>
      <c r="R191">
        <v>3</v>
      </c>
      <c r="T191">
        <v>3</v>
      </c>
      <c r="U191" t="s">
        <v>112</v>
      </c>
      <c r="V191" t="s">
        <v>113</v>
      </c>
      <c r="W191" t="str">
        <f t="shared" si="8"/>
        <v>Managing Marketing in Business</v>
      </c>
    </row>
    <row r="192" spans="1:23" x14ac:dyDescent="0.25">
      <c r="A192" t="s">
        <v>173</v>
      </c>
      <c r="B192" t="s">
        <v>104</v>
      </c>
      <c r="C192" t="str">
        <f t="shared" si="7"/>
        <v>Digital Marketing</v>
      </c>
      <c r="D192">
        <v>45</v>
      </c>
      <c r="E192">
        <v>1505</v>
      </c>
      <c r="F192" t="b">
        <v>0</v>
      </c>
      <c r="G192" t="b">
        <v>1</v>
      </c>
      <c r="H192">
        <v>5</v>
      </c>
      <c r="I192">
        <v>7</v>
      </c>
      <c r="J192" t="s">
        <v>180</v>
      </c>
      <c r="K192" t="s">
        <v>119</v>
      </c>
      <c r="L192" t="s">
        <v>119</v>
      </c>
      <c r="M192" t="s">
        <v>116</v>
      </c>
      <c r="N192" t="s">
        <v>109</v>
      </c>
      <c r="O192" t="s">
        <v>118</v>
      </c>
      <c r="P192" t="s">
        <v>121</v>
      </c>
      <c r="Q192">
        <v>112</v>
      </c>
      <c r="U192" t="s">
        <v>112</v>
      </c>
      <c r="V192" t="s">
        <v>113</v>
      </c>
      <c r="W192" t="str">
        <f t="shared" si="8"/>
        <v>Managing Marketing in Business</v>
      </c>
    </row>
    <row r="193" spans="1:23" x14ac:dyDescent="0.25">
      <c r="A193" t="s">
        <v>173</v>
      </c>
      <c r="B193" t="s">
        <v>104</v>
      </c>
      <c r="C193" t="str">
        <f t="shared" si="7"/>
        <v>Digital Marketing</v>
      </c>
      <c r="D193">
        <v>45</v>
      </c>
      <c r="E193">
        <v>1505</v>
      </c>
      <c r="F193" t="b">
        <v>0</v>
      </c>
      <c r="G193" t="b">
        <v>1</v>
      </c>
      <c r="H193">
        <v>5</v>
      </c>
      <c r="I193">
        <v>7</v>
      </c>
      <c r="J193" t="s">
        <v>180</v>
      </c>
      <c r="K193" t="s">
        <v>122</v>
      </c>
      <c r="L193" t="s">
        <v>122</v>
      </c>
      <c r="M193" t="s">
        <v>122</v>
      </c>
      <c r="N193" t="s">
        <v>64</v>
      </c>
      <c r="O193" t="s">
        <v>116</v>
      </c>
      <c r="P193" t="s">
        <v>111</v>
      </c>
      <c r="Q193">
        <v>30</v>
      </c>
      <c r="U193" t="s">
        <v>112</v>
      </c>
      <c r="V193" t="s">
        <v>113</v>
      </c>
      <c r="W193" t="str">
        <f t="shared" si="8"/>
        <v>Managing Marketing in Business</v>
      </c>
    </row>
    <row r="194" spans="1:23" x14ac:dyDescent="0.25">
      <c r="A194" t="s">
        <v>173</v>
      </c>
      <c r="B194" t="s">
        <v>104</v>
      </c>
      <c r="C194" t="str">
        <f t="shared" si="7"/>
        <v>Digital Marketing</v>
      </c>
      <c r="D194">
        <v>45</v>
      </c>
      <c r="E194">
        <v>1505</v>
      </c>
      <c r="F194" t="b">
        <v>0</v>
      </c>
      <c r="G194" t="b">
        <v>1</v>
      </c>
      <c r="H194">
        <v>5</v>
      </c>
      <c r="I194">
        <v>8</v>
      </c>
      <c r="J194" t="s">
        <v>181</v>
      </c>
      <c r="K194" t="s">
        <v>106</v>
      </c>
      <c r="L194" t="s">
        <v>107</v>
      </c>
      <c r="M194" t="s">
        <v>108</v>
      </c>
      <c r="N194" t="s">
        <v>109</v>
      </c>
      <c r="O194" t="s">
        <v>110</v>
      </c>
      <c r="P194" t="s">
        <v>111</v>
      </c>
      <c r="Q194">
        <v>40</v>
      </c>
      <c r="U194" t="s">
        <v>112</v>
      </c>
      <c r="V194" t="s">
        <v>113</v>
      </c>
      <c r="W194" t="str">
        <f t="shared" si="8"/>
        <v>Integrated Marketing Communications</v>
      </c>
    </row>
    <row r="195" spans="1:23" x14ac:dyDescent="0.25">
      <c r="A195" t="s">
        <v>173</v>
      </c>
      <c r="B195" t="s">
        <v>104</v>
      </c>
      <c r="C195" t="str">
        <f t="shared" si="7"/>
        <v>Digital Marketing</v>
      </c>
      <c r="D195">
        <v>45</v>
      </c>
      <c r="E195">
        <v>1505</v>
      </c>
      <c r="F195" t="b">
        <v>0</v>
      </c>
      <c r="G195" t="b">
        <v>1</v>
      </c>
      <c r="H195">
        <v>5</v>
      </c>
      <c r="I195">
        <v>8</v>
      </c>
      <c r="J195" t="s">
        <v>181</v>
      </c>
      <c r="K195" t="s">
        <v>114</v>
      </c>
      <c r="L195" t="s">
        <v>115</v>
      </c>
      <c r="M195" t="s">
        <v>116</v>
      </c>
      <c r="N195" t="s">
        <v>117</v>
      </c>
      <c r="O195" t="s">
        <v>118</v>
      </c>
      <c r="P195" t="s">
        <v>111</v>
      </c>
      <c r="Q195">
        <v>18</v>
      </c>
      <c r="R195">
        <v>3</v>
      </c>
      <c r="T195">
        <v>3</v>
      </c>
      <c r="U195" t="s">
        <v>112</v>
      </c>
      <c r="V195" t="s">
        <v>113</v>
      </c>
      <c r="W195" t="str">
        <f t="shared" si="8"/>
        <v>Integrated Marketing Communications</v>
      </c>
    </row>
    <row r="196" spans="1:23" x14ac:dyDescent="0.25">
      <c r="A196" t="s">
        <v>173</v>
      </c>
      <c r="B196" t="s">
        <v>104</v>
      </c>
      <c r="C196" t="str">
        <f t="shared" si="7"/>
        <v>Digital Marketing</v>
      </c>
      <c r="D196">
        <v>45</v>
      </c>
      <c r="E196">
        <v>1505</v>
      </c>
      <c r="F196" t="b">
        <v>0</v>
      </c>
      <c r="G196" t="b">
        <v>1</v>
      </c>
      <c r="H196">
        <v>5</v>
      </c>
      <c r="I196">
        <v>8</v>
      </c>
      <c r="J196" t="s">
        <v>181</v>
      </c>
      <c r="K196" t="s">
        <v>119</v>
      </c>
      <c r="L196" t="s">
        <v>119</v>
      </c>
      <c r="M196" t="s">
        <v>116</v>
      </c>
      <c r="N196" t="s">
        <v>109</v>
      </c>
      <c r="O196" t="s">
        <v>118</v>
      </c>
      <c r="P196" t="s">
        <v>121</v>
      </c>
      <c r="Q196">
        <v>112</v>
      </c>
      <c r="U196" t="s">
        <v>112</v>
      </c>
      <c r="V196" t="s">
        <v>113</v>
      </c>
      <c r="W196" t="str">
        <f t="shared" si="8"/>
        <v>Integrated Marketing Communications</v>
      </c>
    </row>
    <row r="197" spans="1:23" x14ac:dyDescent="0.25">
      <c r="A197" t="s">
        <v>173</v>
      </c>
      <c r="B197" t="s">
        <v>104</v>
      </c>
      <c r="C197" t="str">
        <f t="shared" si="7"/>
        <v>Digital Marketing</v>
      </c>
      <c r="D197">
        <v>45</v>
      </c>
      <c r="E197">
        <v>1505</v>
      </c>
      <c r="F197" t="b">
        <v>0</v>
      </c>
      <c r="G197" t="b">
        <v>1</v>
      </c>
      <c r="H197">
        <v>5</v>
      </c>
      <c r="I197">
        <v>8</v>
      </c>
      <c r="J197" t="s">
        <v>181</v>
      </c>
      <c r="K197" t="s">
        <v>122</v>
      </c>
      <c r="L197" t="s">
        <v>122</v>
      </c>
      <c r="M197" t="s">
        <v>122</v>
      </c>
      <c r="N197" t="s">
        <v>64</v>
      </c>
      <c r="O197" t="s">
        <v>116</v>
      </c>
      <c r="P197" t="s">
        <v>111</v>
      </c>
      <c r="Q197">
        <v>30</v>
      </c>
      <c r="U197" t="s">
        <v>112</v>
      </c>
      <c r="V197" t="s">
        <v>113</v>
      </c>
      <c r="W197" t="str">
        <f t="shared" si="8"/>
        <v>Integrated Marketing Communications</v>
      </c>
    </row>
    <row r="198" spans="1:23" x14ac:dyDescent="0.25">
      <c r="A198" t="s">
        <v>173</v>
      </c>
      <c r="B198" t="s">
        <v>104</v>
      </c>
      <c r="C198" t="str">
        <f t="shared" si="7"/>
        <v>Digital Marketing</v>
      </c>
      <c r="D198">
        <v>45</v>
      </c>
      <c r="E198">
        <v>1505</v>
      </c>
      <c r="F198" t="b">
        <v>0</v>
      </c>
      <c r="G198" t="b">
        <v>1</v>
      </c>
      <c r="H198">
        <v>5</v>
      </c>
      <c r="I198">
        <v>9</v>
      </c>
      <c r="J198" t="s">
        <v>182</v>
      </c>
      <c r="K198" t="s">
        <v>106</v>
      </c>
      <c r="L198" t="s">
        <v>107</v>
      </c>
      <c r="M198" t="s">
        <v>108</v>
      </c>
      <c r="N198" t="s">
        <v>109</v>
      </c>
      <c r="O198" t="s">
        <v>110</v>
      </c>
      <c r="P198" t="s">
        <v>111</v>
      </c>
      <c r="Q198">
        <v>40</v>
      </c>
      <c r="U198" t="s">
        <v>112</v>
      </c>
      <c r="V198" t="s">
        <v>113</v>
      </c>
      <c r="W198" t="str">
        <f t="shared" si="8"/>
        <v>Academic and Marketing Research</v>
      </c>
    </row>
    <row r="199" spans="1:23" x14ac:dyDescent="0.25">
      <c r="A199" t="s">
        <v>173</v>
      </c>
      <c r="B199" t="s">
        <v>104</v>
      </c>
      <c r="C199" t="str">
        <f t="shared" si="7"/>
        <v>Digital Marketing</v>
      </c>
      <c r="D199">
        <v>45</v>
      </c>
      <c r="E199">
        <v>1505</v>
      </c>
      <c r="F199" t="b">
        <v>0</v>
      </c>
      <c r="G199" t="b">
        <v>1</v>
      </c>
      <c r="H199">
        <v>5</v>
      </c>
      <c r="I199">
        <v>9</v>
      </c>
      <c r="J199" t="s">
        <v>182</v>
      </c>
      <c r="K199" t="s">
        <v>114</v>
      </c>
      <c r="L199" t="s">
        <v>115</v>
      </c>
      <c r="M199" t="s">
        <v>116</v>
      </c>
      <c r="N199" t="s">
        <v>117</v>
      </c>
      <c r="O199" t="s">
        <v>118</v>
      </c>
      <c r="P199" t="s">
        <v>111</v>
      </c>
      <c r="Q199">
        <v>18</v>
      </c>
      <c r="R199">
        <v>3</v>
      </c>
      <c r="T199">
        <v>3</v>
      </c>
      <c r="U199" t="s">
        <v>112</v>
      </c>
      <c r="V199" t="s">
        <v>113</v>
      </c>
      <c r="W199" t="str">
        <f t="shared" si="8"/>
        <v>Academic and Marketing Research</v>
      </c>
    </row>
    <row r="200" spans="1:23" x14ac:dyDescent="0.25">
      <c r="A200" t="s">
        <v>173</v>
      </c>
      <c r="B200" t="s">
        <v>104</v>
      </c>
      <c r="C200" t="str">
        <f t="shared" si="7"/>
        <v>Digital Marketing</v>
      </c>
      <c r="D200">
        <v>45</v>
      </c>
      <c r="E200">
        <v>1505</v>
      </c>
      <c r="F200" t="b">
        <v>0</v>
      </c>
      <c r="G200" t="b">
        <v>1</v>
      </c>
      <c r="H200">
        <v>5</v>
      </c>
      <c r="I200">
        <v>9</v>
      </c>
      <c r="J200" t="s">
        <v>182</v>
      </c>
      <c r="K200" t="s">
        <v>119</v>
      </c>
      <c r="L200" t="s">
        <v>119</v>
      </c>
      <c r="M200" t="s">
        <v>116</v>
      </c>
      <c r="N200" t="s">
        <v>109</v>
      </c>
      <c r="O200" t="s">
        <v>118</v>
      </c>
      <c r="P200" t="s">
        <v>121</v>
      </c>
      <c r="Q200">
        <v>112</v>
      </c>
      <c r="U200" t="s">
        <v>112</v>
      </c>
      <c r="V200" t="s">
        <v>113</v>
      </c>
      <c r="W200" t="str">
        <f t="shared" si="8"/>
        <v>Academic and Marketing Research</v>
      </c>
    </row>
    <row r="201" spans="1:23" x14ac:dyDescent="0.25">
      <c r="A201" t="s">
        <v>173</v>
      </c>
      <c r="B201" t="s">
        <v>104</v>
      </c>
      <c r="C201" t="str">
        <f t="shared" si="7"/>
        <v>Digital Marketing</v>
      </c>
      <c r="D201">
        <v>45</v>
      </c>
      <c r="E201">
        <v>1505</v>
      </c>
      <c r="F201" t="b">
        <v>0</v>
      </c>
      <c r="G201" t="b">
        <v>1</v>
      </c>
      <c r="H201">
        <v>5</v>
      </c>
      <c r="I201">
        <v>9</v>
      </c>
      <c r="J201" t="s">
        <v>182</v>
      </c>
      <c r="K201" t="s">
        <v>122</v>
      </c>
      <c r="L201" t="s">
        <v>122</v>
      </c>
      <c r="M201" t="s">
        <v>122</v>
      </c>
      <c r="N201" t="s">
        <v>64</v>
      </c>
      <c r="O201" t="s">
        <v>116</v>
      </c>
      <c r="P201" t="s">
        <v>111</v>
      </c>
      <c r="Q201">
        <v>30</v>
      </c>
      <c r="U201" t="s">
        <v>112</v>
      </c>
      <c r="V201" t="s">
        <v>113</v>
      </c>
      <c r="W201" t="str">
        <f t="shared" si="8"/>
        <v>Academic and Marketing Research</v>
      </c>
    </row>
    <row r="202" spans="1:23" x14ac:dyDescent="0.25">
      <c r="A202" t="s">
        <v>173</v>
      </c>
      <c r="B202" t="s">
        <v>104</v>
      </c>
      <c r="C202" t="str">
        <f t="shared" si="7"/>
        <v>Digital Marketing</v>
      </c>
      <c r="D202">
        <v>45</v>
      </c>
      <c r="E202">
        <v>1505</v>
      </c>
      <c r="F202" t="b">
        <v>0</v>
      </c>
      <c r="G202" t="b">
        <v>1</v>
      </c>
      <c r="H202">
        <v>5</v>
      </c>
      <c r="I202">
        <v>11</v>
      </c>
      <c r="J202" t="s">
        <v>165</v>
      </c>
      <c r="K202" t="s">
        <v>106</v>
      </c>
      <c r="L202" t="s">
        <v>107</v>
      </c>
      <c r="M202" t="s">
        <v>108</v>
      </c>
      <c r="N202" t="s">
        <v>109</v>
      </c>
      <c r="O202" t="s">
        <v>110</v>
      </c>
      <c r="P202" t="s">
        <v>111</v>
      </c>
      <c r="Q202">
        <v>40</v>
      </c>
      <c r="U202" t="s">
        <v>112</v>
      </c>
      <c r="V202" t="s">
        <v>113</v>
      </c>
      <c r="W202" t="str">
        <f t="shared" si="8"/>
        <v>Professional Practice 2</v>
      </c>
    </row>
    <row r="203" spans="1:23" x14ac:dyDescent="0.25">
      <c r="A203" t="s">
        <v>173</v>
      </c>
      <c r="B203" t="s">
        <v>104</v>
      </c>
      <c r="C203" t="str">
        <f t="shared" si="7"/>
        <v>Digital Marketing</v>
      </c>
      <c r="D203">
        <v>45</v>
      </c>
      <c r="E203">
        <v>1505</v>
      </c>
      <c r="F203" t="b">
        <v>0</v>
      </c>
      <c r="G203" t="b">
        <v>1</v>
      </c>
      <c r="H203">
        <v>5</v>
      </c>
      <c r="I203">
        <v>11</v>
      </c>
      <c r="J203" t="s">
        <v>165</v>
      </c>
      <c r="K203" t="s">
        <v>114</v>
      </c>
      <c r="L203" t="s">
        <v>115</v>
      </c>
      <c r="M203" t="s">
        <v>116</v>
      </c>
      <c r="N203" t="s">
        <v>117</v>
      </c>
      <c r="O203" t="s">
        <v>118</v>
      </c>
      <c r="P203" t="s">
        <v>111</v>
      </c>
      <c r="Q203">
        <v>18</v>
      </c>
      <c r="R203">
        <v>3</v>
      </c>
      <c r="T203">
        <v>3</v>
      </c>
      <c r="U203" t="s">
        <v>112</v>
      </c>
      <c r="V203" t="s">
        <v>113</v>
      </c>
      <c r="W203" t="str">
        <f t="shared" si="8"/>
        <v>Professional Practice 2</v>
      </c>
    </row>
    <row r="204" spans="1:23" x14ac:dyDescent="0.25">
      <c r="A204" t="s">
        <v>173</v>
      </c>
      <c r="B204" t="s">
        <v>104</v>
      </c>
      <c r="C204" t="str">
        <f t="shared" si="7"/>
        <v>Digital Marketing</v>
      </c>
      <c r="D204">
        <v>45</v>
      </c>
      <c r="E204">
        <v>1505</v>
      </c>
      <c r="F204" t="b">
        <v>0</v>
      </c>
      <c r="G204" t="b">
        <v>1</v>
      </c>
      <c r="H204">
        <v>5</v>
      </c>
      <c r="I204">
        <v>11</v>
      </c>
      <c r="J204" t="s">
        <v>165</v>
      </c>
      <c r="K204" t="s">
        <v>119</v>
      </c>
      <c r="L204" t="s">
        <v>119</v>
      </c>
      <c r="M204" t="s">
        <v>116</v>
      </c>
      <c r="N204" t="s">
        <v>109</v>
      </c>
      <c r="O204" t="s">
        <v>118</v>
      </c>
      <c r="P204" t="s">
        <v>121</v>
      </c>
      <c r="Q204">
        <v>112</v>
      </c>
      <c r="U204" t="s">
        <v>112</v>
      </c>
      <c r="V204" t="s">
        <v>113</v>
      </c>
      <c r="W204" t="str">
        <f t="shared" si="8"/>
        <v>Professional Practice 2</v>
      </c>
    </row>
    <row r="205" spans="1:23" x14ac:dyDescent="0.25">
      <c r="A205" t="s">
        <v>173</v>
      </c>
      <c r="B205" t="s">
        <v>104</v>
      </c>
      <c r="C205" t="str">
        <f t="shared" si="7"/>
        <v>Digital Marketing</v>
      </c>
      <c r="D205">
        <v>45</v>
      </c>
      <c r="E205">
        <v>1505</v>
      </c>
      <c r="F205" t="b">
        <v>0</v>
      </c>
      <c r="G205" t="b">
        <v>1</v>
      </c>
      <c r="H205">
        <v>5</v>
      </c>
      <c r="I205">
        <v>11</v>
      </c>
      <c r="J205" t="s">
        <v>165</v>
      </c>
      <c r="K205" t="s">
        <v>122</v>
      </c>
      <c r="L205" t="s">
        <v>122</v>
      </c>
      <c r="M205" t="s">
        <v>122</v>
      </c>
      <c r="N205" t="s">
        <v>64</v>
      </c>
      <c r="O205" t="s">
        <v>116</v>
      </c>
      <c r="P205" t="s">
        <v>111</v>
      </c>
      <c r="Q205">
        <v>30</v>
      </c>
      <c r="U205" t="s">
        <v>112</v>
      </c>
      <c r="V205" t="s">
        <v>113</v>
      </c>
      <c r="W205" t="str">
        <f t="shared" si="8"/>
        <v>Professional Practice 2</v>
      </c>
    </row>
    <row r="206" spans="1:23" x14ac:dyDescent="0.25">
      <c r="A206" t="s">
        <v>173</v>
      </c>
      <c r="B206" t="s">
        <v>104</v>
      </c>
      <c r="C206" t="str">
        <f t="shared" si="7"/>
        <v>Digital Marketing</v>
      </c>
      <c r="D206">
        <v>45</v>
      </c>
      <c r="E206">
        <v>1505</v>
      </c>
      <c r="F206" t="b">
        <v>0</v>
      </c>
      <c r="G206" t="b">
        <v>1</v>
      </c>
      <c r="H206">
        <v>5</v>
      </c>
      <c r="I206">
        <v>10</v>
      </c>
      <c r="J206" t="s">
        <v>183</v>
      </c>
      <c r="K206" t="s">
        <v>106</v>
      </c>
      <c r="L206" t="s">
        <v>107</v>
      </c>
      <c r="M206" t="s">
        <v>108</v>
      </c>
      <c r="N206" t="s">
        <v>109</v>
      </c>
      <c r="O206" t="s">
        <v>110</v>
      </c>
      <c r="P206" t="s">
        <v>111</v>
      </c>
      <c r="Q206">
        <v>40</v>
      </c>
      <c r="U206" t="s">
        <v>112</v>
      </c>
      <c r="V206" t="s">
        <v>113</v>
      </c>
      <c r="W206" t="str">
        <f t="shared" si="8"/>
        <v>Digital Marketing</v>
      </c>
    </row>
    <row r="207" spans="1:23" x14ac:dyDescent="0.25">
      <c r="A207" t="s">
        <v>173</v>
      </c>
      <c r="B207" t="s">
        <v>104</v>
      </c>
      <c r="C207" t="str">
        <f t="shared" si="7"/>
        <v>Digital Marketing</v>
      </c>
      <c r="D207">
        <v>45</v>
      </c>
      <c r="E207">
        <v>1505</v>
      </c>
      <c r="F207" t="b">
        <v>0</v>
      </c>
      <c r="G207" t="b">
        <v>1</v>
      </c>
      <c r="H207">
        <v>5</v>
      </c>
      <c r="I207">
        <v>10</v>
      </c>
      <c r="J207" t="s">
        <v>183</v>
      </c>
      <c r="K207" t="s">
        <v>114</v>
      </c>
      <c r="L207" t="s">
        <v>115</v>
      </c>
      <c r="M207" t="s">
        <v>116</v>
      </c>
      <c r="N207" t="s">
        <v>117</v>
      </c>
      <c r="O207" t="s">
        <v>118</v>
      </c>
      <c r="P207" t="s">
        <v>111</v>
      </c>
      <c r="Q207">
        <v>18</v>
      </c>
      <c r="R207">
        <v>3</v>
      </c>
      <c r="T207">
        <v>3</v>
      </c>
      <c r="U207" t="s">
        <v>112</v>
      </c>
      <c r="V207" t="s">
        <v>113</v>
      </c>
      <c r="W207" t="str">
        <f t="shared" si="8"/>
        <v>Digital Marketing</v>
      </c>
    </row>
    <row r="208" spans="1:23" x14ac:dyDescent="0.25">
      <c r="A208" t="s">
        <v>173</v>
      </c>
      <c r="B208" t="s">
        <v>104</v>
      </c>
      <c r="C208" t="str">
        <f t="shared" si="7"/>
        <v>Digital Marketing</v>
      </c>
      <c r="D208">
        <v>45</v>
      </c>
      <c r="E208">
        <v>1505</v>
      </c>
      <c r="F208" t="b">
        <v>0</v>
      </c>
      <c r="G208" t="b">
        <v>1</v>
      </c>
      <c r="H208">
        <v>5</v>
      </c>
      <c r="I208">
        <v>10</v>
      </c>
      <c r="J208" t="s">
        <v>183</v>
      </c>
      <c r="K208" t="s">
        <v>119</v>
      </c>
      <c r="L208" t="s">
        <v>119</v>
      </c>
      <c r="M208" t="s">
        <v>116</v>
      </c>
      <c r="N208" t="s">
        <v>109</v>
      </c>
      <c r="O208" t="s">
        <v>118</v>
      </c>
      <c r="P208" t="s">
        <v>121</v>
      </c>
      <c r="Q208">
        <v>112</v>
      </c>
      <c r="U208" t="s">
        <v>112</v>
      </c>
      <c r="V208" t="s">
        <v>113</v>
      </c>
      <c r="W208" t="str">
        <f t="shared" si="8"/>
        <v>Digital Marketing</v>
      </c>
    </row>
    <row r="209" spans="1:23" x14ac:dyDescent="0.25">
      <c r="A209" t="s">
        <v>173</v>
      </c>
      <c r="B209" t="s">
        <v>104</v>
      </c>
      <c r="C209" t="str">
        <f t="shared" si="7"/>
        <v>Digital Marketing</v>
      </c>
      <c r="D209">
        <v>45</v>
      </c>
      <c r="E209">
        <v>1505</v>
      </c>
      <c r="F209" t="b">
        <v>0</v>
      </c>
      <c r="G209" t="b">
        <v>1</v>
      </c>
      <c r="H209">
        <v>5</v>
      </c>
      <c r="I209">
        <v>10</v>
      </c>
      <c r="J209" t="s">
        <v>183</v>
      </c>
      <c r="K209" t="s">
        <v>122</v>
      </c>
      <c r="L209" t="s">
        <v>122</v>
      </c>
      <c r="M209" t="s">
        <v>122</v>
      </c>
      <c r="N209" t="s">
        <v>64</v>
      </c>
      <c r="O209" t="s">
        <v>116</v>
      </c>
      <c r="P209" t="s">
        <v>111</v>
      </c>
      <c r="Q209">
        <v>30</v>
      </c>
      <c r="U209" t="s">
        <v>112</v>
      </c>
      <c r="V209" t="s">
        <v>113</v>
      </c>
      <c r="W209" t="str">
        <f t="shared" si="8"/>
        <v>Digital Marketing</v>
      </c>
    </row>
    <row r="210" spans="1:23" x14ac:dyDescent="0.25">
      <c r="A210" t="s">
        <v>173</v>
      </c>
      <c r="B210" t="s">
        <v>104</v>
      </c>
      <c r="C210" t="str">
        <f t="shared" si="7"/>
        <v>Digital Marketing</v>
      </c>
      <c r="D210">
        <v>45</v>
      </c>
      <c r="E210">
        <v>1505</v>
      </c>
      <c r="F210" t="b">
        <v>0</v>
      </c>
      <c r="G210" t="b">
        <v>1</v>
      </c>
      <c r="H210">
        <v>5</v>
      </c>
      <c r="I210">
        <v>12</v>
      </c>
      <c r="J210" t="s">
        <v>184</v>
      </c>
      <c r="K210" t="s">
        <v>106</v>
      </c>
      <c r="L210" t="s">
        <v>107</v>
      </c>
      <c r="M210" t="s">
        <v>108</v>
      </c>
      <c r="N210" t="s">
        <v>109</v>
      </c>
      <c r="O210" t="s">
        <v>110</v>
      </c>
      <c r="P210" t="s">
        <v>111</v>
      </c>
      <c r="Q210">
        <v>40</v>
      </c>
      <c r="U210" t="s">
        <v>112</v>
      </c>
      <c r="V210" t="s">
        <v>113</v>
      </c>
      <c r="W210" t="str">
        <f t="shared" si="8"/>
        <v>Customer Experience</v>
      </c>
    </row>
    <row r="211" spans="1:23" x14ac:dyDescent="0.25">
      <c r="A211" t="s">
        <v>173</v>
      </c>
      <c r="B211" t="s">
        <v>104</v>
      </c>
      <c r="C211" t="str">
        <f t="shared" si="7"/>
        <v>Digital Marketing</v>
      </c>
      <c r="D211">
        <v>45</v>
      </c>
      <c r="E211">
        <v>1505</v>
      </c>
      <c r="F211" t="b">
        <v>0</v>
      </c>
      <c r="G211" t="b">
        <v>1</v>
      </c>
      <c r="H211">
        <v>5</v>
      </c>
      <c r="I211">
        <v>12</v>
      </c>
      <c r="J211" t="s">
        <v>184</v>
      </c>
      <c r="K211" t="s">
        <v>114</v>
      </c>
      <c r="L211" t="s">
        <v>115</v>
      </c>
      <c r="M211" t="s">
        <v>116</v>
      </c>
      <c r="N211" t="s">
        <v>117</v>
      </c>
      <c r="O211" t="s">
        <v>118</v>
      </c>
      <c r="P211" t="s">
        <v>111</v>
      </c>
      <c r="Q211">
        <v>18</v>
      </c>
      <c r="R211">
        <v>3</v>
      </c>
      <c r="T211">
        <v>3</v>
      </c>
      <c r="U211" t="s">
        <v>112</v>
      </c>
      <c r="V211" t="s">
        <v>113</v>
      </c>
      <c r="W211" t="str">
        <f t="shared" si="8"/>
        <v>Customer Experience</v>
      </c>
    </row>
    <row r="212" spans="1:23" x14ac:dyDescent="0.25">
      <c r="A212" t="s">
        <v>173</v>
      </c>
      <c r="B212" t="s">
        <v>104</v>
      </c>
      <c r="C212" t="str">
        <f t="shared" si="7"/>
        <v>Digital Marketing</v>
      </c>
      <c r="D212">
        <v>45</v>
      </c>
      <c r="E212">
        <v>1505</v>
      </c>
      <c r="F212" t="b">
        <v>0</v>
      </c>
      <c r="G212" t="b">
        <v>1</v>
      </c>
      <c r="H212">
        <v>5</v>
      </c>
      <c r="I212">
        <v>12</v>
      </c>
      <c r="J212" t="s">
        <v>184</v>
      </c>
      <c r="K212" t="s">
        <v>119</v>
      </c>
      <c r="L212" t="s">
        <v>119</v>
      </c>
      <c r="M212" t="s">
        <v>116</v>
      </c>
      <c r="N212" t="s">
        <v>109</v>
      </c>
      <c r="O212" t="s">
        <v>118</v>
      </c>
      <c r="P212" t="s">
        <v>121</v>
      </c>
      <c r="Q212">
        <v>112</v>
      </c>
      <c r="U212" t="s">
        <v>112</v>
      </c>
      <c r="V212" t="s">
        <v>113</v>
      </c>
      <c r="W212" t="str">
        <f t="shared" si="8"/>
        <v>Customer Experience</v>
      </c>
    </row>
    <row r="213" spans="1:23" x14ac:dyDescent="0.25">
      <c r="A213" t="s">
        <v>173</v>
      </c>
      <c r="B213" t="s">
        <v>104</v>
      </c>
      <c r="C213" t="str">
        <f t="shared" ref="C213:C276" si="9">IF(B213="N/A",A213,A213&amp;" - "&amp;B213)</f>
        <v>Digital Marketing</v>
      </c>
      <c r="D213">
        <v>45</v>
      </c>
      <c r="E213">
        <v>1505</v>
      </c>
      <c r="F213" t="b">
        <v>0</v>
      </c>
      <c r="G213" t="b">
        <v>1</v>
      </c>
      <c r="H213">
        <v>5</v>
      </c>
      <c r="I213">
        <v>12</v>
      </c>
      <c r="J213" t="s">
        <v>184</v>
      </c>
      <c r="K213" t="s">
        <v>122</v>
      </c>
      <c r="L213" t="s">
        <v>122</v>
      </c>
      <c r="M213" t="s">
        <v>122</v>
      </c>
      <c r="N213" t="s">
        <v>64</v>
      </c>
      <c r="O213" t="s">
        <v>116</v>
      </c>
      <c r="P213" t="s">
        <v>111</v>
      </c>
      <c r="Q213">
        <v>30</v>
      </c>
      <c r="U213" t="s">
        <v>112</v>
      </c>
      <c r="V213" t="s">
        <v>113</v>
      </c>
      <c r="W213" t="str">
        <f t="shared" si="8"/>
        <v>Customer Experience</v>
      </c>
    </row>
    <row r="214" spans="1:23" x14ac:dyDescent="0.25">
      <c r="A214" t="s">
        <v>173</v>
      </c>
      <c r="B214" t="s">
        <v>104</v>
      </c>
      <c r="C214" t="str">
        <f t="shared" si="9"/>
        <v>Digital Marketing</v>
      </c>
      <c r="D214">
        <v>45</v>
      </c>
      <c r="E214">
        <v>1505</v>
      </c>
      <c r="F214" t="b">
        <v>0</v>
      </c>
      <c r="G214" t="b">
        <v>1</v>
      </c>
      <c r="H214">
        <v>6</v>
      </c>
      <c r="I214">
        <v>13</v>
      </c>
      <c r="J214" t="s">
        <v>185</v>
      </c>
      <c r="K214" t="s">
        <v>106</v>
      </c>
      <c r="L214" t="s">
        <v>107</v>
      </c>
      <c r="M214" t="s">
        <v>108</v>
      </c>
      <c r="N214" t="s">
        <v>109</v>
      </c>
      <c r="O214" t="s">
        <v>110</v>
      </c>
      <c r="P214" t="s">
        <v>111</v>
      </c>
      <c r="Q214">
        <v>20</v>
      </c>
      <c r="U214" t="s">
        <v>112</v>
      </c>
      <c r="V214" t="s">
        <v>113</v>
      </c>
      <c r="W214" t="str">
        <f t="shared" si="8"/>
        <v>Direct and Digital Marketing</v>
      </c>
    </row>
    <row r="215" spans="1:23" x14ac:dyDescent="0.25">
      <c r="A215" t="s">
        <v>173</v>
      </c>
      <c r="B215" t="s">
        <v>104</v>
      </c>
      <c r="C215" t="str">
        <f t="shared" si="9"/>
        <v>Digital Marketing</v>
      </c>
      <c r="D215">
        <v>45</v>
      </c>
      <c r="E215">
        <v>1505</v>
      </c>
      <c r="F215" t="b">
        <v>0</v>
      </c>
      <c r="G215" t="b">
        <v>1</v>
      </c>
      <c r="H215">
        <v>6</v>
      </c>
      <c r="I215">
        <v>13</v>
      </c>
      <c r="J215" t="s">
        <v>185</v>
      </c>
      <c r="K215" t="s">
        <v>114</v>
      </c>
      <c r="L215" t="s">
        <v>167</v>
      </c>
      <c r="M215" t="s">
        <v>116</v>
      </c>
      <c r="N215" t="s">
        <v>117</v>
      </c>
      <c r="O215" t="s">
        <v>118</v>
      </c>
      <c r="P215" t="s">
        <v>111</v>
      </c>
      <c r="Q215">
        <v>12</v>
      </c>
      <c r="R215">
        <v>2</v>
      </c>
      <c r="T215">
        <v>2</v>
      </c>
      <c r="U215" t="s">
        <v>112</v>
      </c>
      <c r="V215" t="s">
        <v>113</v>
      </c>
      <c r="W215" t="str">
        <f t="shared" si="8"/>
        <v>Direct and Digital Marketing</v>
      </c>
    </row>
    <row r="216" spans="1:23" x14ac:dyDescent="0.25">
      <c r="A216" t="s">
        <v>173</v>
      </c>
      <c r="B216" t="s">
        <v>104</v>
      </c>
      <c r="C216" t="str">
        <f t="shared" si="9"/>
        <v>Digital Marketing</v>
      </c>
      <c r="D216">
        <v>45</v>
      </c>
      <c r="E216">
        <v>1505</v>
      </c>
      <c r="F216" t="b">
        <v>0</v>
      </c>
      <c r="G216" t="b">
        <v>1</v>
      </c>
      <c r="H216">
        <v>6</v>
      </c>
      <c r="I216">
        <v>13</v>
      </c>
      <c r="J216" t="s">
        <v>185</v>
      </c>
      <c r="K216" t="s">
        <v>119</v>
      </c>
      <c r="L216" t="s">
        <v>119</v>
      </c>
      <c r="M216" t="s">
        <v>116</v>
      </c>
      <c r="N216" t="s">
        <v>109</v>
      </c>
      <c r="O216" t="s">
        <v>118</v>
      </c>
      <c r="P216" t="s">
        <v>121</v>
      </c>
      <c r="Q216">
        <v>153</v>
      </c>
      <c r="U216" t="s">
        <v>112</v>
      </c>
      <c r="V216" t="s">
        <v>113</v>
      </c>
      <c r="W216" t="str">
        <f t="shared" si="8"/>
        <v>Direct and Digital Marketing</v>
      </c>
    </row>
    <row r="217" spans="1:23" x14ac:dyDescent="0.25">
      <c r="A217" t="s">
        <v>173</v>
      </c>
      <c r="B217" t="s">
        <v>104</v>
      </c>
      <c r="C217" t="str">
        <f t="shared" si="9"/>
        <v>Digital Marketing</v>
      </c>
      <c r="D217">
        <v>45</v>
      </c>
      <c r="E217">
        <v>1505</v>
      </c>
      <c r="F217" t="b">
        <v>0</v>
      </c>
      <c r="G217" t="b">
        <v>1</v>
      </c>
      <c r="H217">
        <v>6</v>
      </c>
      <c r="I217">
        <v>13</v>
      </c>
      <c r="J217" t="s">
        <v>185</v>
      </c>
      <c r="K217" t="s">
        <v>122</v>
      </c>
      <c r="L217" t="s">
        <v>122</v>
      </c>
      <c r="M217" t="s">
        <v>122</v>
      </c>
      <c r="N217" t="s">
        <v>64</v>
      </c>
      <c r="O217" t="s">
        <v>116</v>
      </c>
      <c r="P217" t="s">
        <v>111</v>
      </c>
      <c r="Q217">
        <v>15</v>
      </c>
      <c r="U217" t="s">
        <v>112</v>
      </c>
      <c r="V217" t="s">
        <v>113</v>
      </c>
      <c r="W217" t="str">
        <f t="shared" si="8"/>
        <v>Direct and Digital Marketing</v>
      </c>
    </row>
    <row r="218" spans="1:23" x14ac:dyDescent="0.25">
      <c r="A218" t="s">
        <v>173</v>
      </c>
      <c r="B218" t="s">
        <v>104</v>
      </c>
      <c r="C218" t="str">
        <f t="shared" si="9"/>
        <v>Digital Marketing</v>
      </c>
      <c r="D218">
        <v>45</v>
      </c>
      <c r="E218">
        <v>1505</v>
      </c>
      <c r="F218" t="b">
        <v>0</v>
      </c>
      <c r="G218" t="b">
        <v>1</v>
      </c>
      <c r="H218">
        <v>6</v>
      </c>
      <c r="I218">
        <v>14</v>
      </c>
      <c r="J218" t="s">
        <v>186</v>
      </c>
      <c r="K218" t="s">
        <v>106</v>
      </c>
      <c r="L218" t="s">
        <v>107</v>
      </c>
      <c r="M218" t="s">
        <v>108</v>
      </c>
      <c r="N218" t="s">
        <v>109</v>
      </c>
      <c r="O218" t="s">
        <v>110</v>
      </c>
      <c r="P218" t="s">
        <v>111</v>
      </c>
      <c r="Q218">
        <v>40</v>
      </c>
      <c r="U218" t="s">
        <v>112</v>
      </c>
      <c r="V218" t="s">
        <v>113</v>
      </c>
      <c r="W218" t="str">
        <f t="shared" si="8"/>
        <v>Strategic Marketing</v>
      </c>
    </row>
    <row r="219" spans="1:23" x14ac:dyDescent="0.25">
      <c r="A219" t="s">
        <v>173</v>
      </c>
      <c r="B219" t="s">
        <v>104</v>
      </c>
      <c r="C219" t="str">
        <f t="shared" si="9"/>
        <v>Digital Marketing</v>
      </c>
      <c r="D219">
        <v>45</v>
      </c>
      <c r="E219">
        <v>1505</v>
      </c>
      <c r="F219" t="b">
        <v>0</v>
      </c>
      <c r="G219" t="b">
        <v>1</v>
      </c>
      <c r="H219">
        <v>6</v>
      </c>
      <c r="I219">
        <v>14</v>
      </c>
      <c r="J219" t="s">
        <v>186</v>
      </c>
      <c r="K219" t="s">
        <v>114</v>
      </c>
      <c r="L219" t="s">
        <v>167</v>
      </c>
      <c r="M219" t="s">
        <v>116</v>
      </c>
      <c r="N219" t="s">
        <v>117</v>
      </c>
      <c r="O219" t="s">
        <v>118</v>
      </c>
      <c r="P219" t="s">
        <v>111</v>
      </c>
      <c r="Q219">
        <v>12</v>
      </c>
      <c r="R219">
        <v>2</v>
      </c>
      <c r="T219">
        <v>2</v>
      </c>
      <c r="U219" t="s">
        <v>112</v>
      </c>
      <c r="V219" t="s">
        <v>113</v>
      </c>
      <c r="W219" t="str">
        <f t="shared" si="8"/>
        <v>Strategic Marketing</v>
      </c>
    </row>
    <row r="220" spans="1:23" x14ac:dyDescent="0.25">
      <c r="A220" t="s">
        <v>173</v>
      </c>
      <c r="B220" t="s">
        <v>104</v>
      </c>
      <c r="C220" t="str">
        <f t="shared" si="9"/>
        <v>Digital Marketing</v>
      </c>
      <c r="D220">
        <v>45</v>
      </c>
      <c r="E220">
        <v>1505</v>
      </c>
      <c r="F220" t="b">
        <v>0</v>
      </c>
      <c r="G220" t="b">
        <v>1</v>
      </c>
      <c r="H220">
        <v>6</v>
      </c>
      <c r="I220">
        <v>14</v>
      </c>
      <c r="J220" t="s">
        <v>186</v>
      </c>
      <c r="K220" t="s">
        <v>119</v>
      </c>
      <c r="L220" t="s">
        <v>119</v>
      </c>
      <c r="M220" t="s">
        <v>116</v>
      </c>
      <c r="N220" t="s">
        <v>109</v>
      </c>
      <c r="O220" t="s">
        <v>118</v>
      </c>
      <c r="P220" t="s">
        <v>121</v>
      </c>
      <c r="Q220">
        <v>118</v>
      </c>
      <c r="U220" t="s">
        <v>112</v>
      </c>
      <c r="V220" t="s">
        <v>113</v>
      </c>
      <c r="W220" t="str">
        <f t="shared" si="8"/>
        <v>Strategic Marketing</v>
      </c>
    </row>
    <row r="221" spans="1:23" x14ac:dyDescent="0.25">
      <c r="A221" t="s">
        <v>173</v>
      </c>
      <c r="B221" t="s">
        <v>104</v>
      </c>
      <c r="C221" t="str">
        <f t="shared" si="9"/>
        <v>Digital Marketing</v>
      </c>
      <c r="D221">
        <v>45</v>
      </c>
      <c r="E221">
        <v>1505</v>
      </c>
      <c r="F221" t="b">
        <v>0</v>
      </c>
      <c r="G221" t="b">
        <v>1</v>
      </c>
      <c r="H221">
        <v>6</v>
      </c>
      <c r="I221">
        <v>14</v>
      </c>
      <c r="J221" t="s">
        <v>186</v>
      </c>
      <c r="K221" t="s">
        <v>122</v>
      </c>
      <c r="L221" t="s">
        <v>122</v>
      </c>
      <c r="M221" t="s">
        <v>122</v>
      </c>
      <c r="N221" t="s">
        <v>64</v>
      </c>
      <c r="O221" t="s">
        <v>116</v>
      </c>
      <c r="P221" t="s">
        <v>111</v>
      </c>
      <c r="Q221">
        <v>30</v>
      </c>
      <c r="U221" t="s">
        <v>112</v>
      </c>
      <c r="V221" t="s">
        <v>113</v>
      </c>
      <c r="W221" t="str">
        <f t="shared" si="8"/>
        <v>Strategic Marketing</v>
      </c>
    </row>
    <row r="222" spans="1:23" x14ac:dyDescent="0.25">
      <c r="A222" t="s">
        <v>173</v>
      </c>
      <c r="B222" t="s">
        <v>104</v>
      </c>
      <c r="C222" t="str">
        <f t="shared" si="9"/>
        <v>Digital Marketing</v>
      </c>
      <c r="D222">
        <v>45</v>
      </c>
      <c r="E222">
        <v>1505</v>
      </c>
      <c r="F222" t="b">
        <v>0</v>
      </c>
      <c r="G222" t="b">
        <v>1</v>
      </c>
      <c r="H222">
        <v>6</v>
      </c>
      <c r="I222">
        <v>15</v>
      </c>
      <c r="J222" t="s">
        <v>187</v>
      </c>
      <c r="K222" t="s">
        <v>106</v>
      </c>
      <c r="L222" t="s">
        <v>107</v>
      </c>
      <c r="M222" t="s">
        <v>108</v>
      </c>
      <c r="N222" t="s">
        <v>109</v>
      </c>
      <c r="O222" t="s">
        <v>110</v>
      </c>
      <c r="P222" t="s">
        <v>111</v>
      </c>
      <c r="Q222">
        <v>40</v>
      </c>
      <c r="U222" t="s">
        <v>112</v>
      </c>
      <c r="V222" t="s">
        <v>113</v>
      </c>
      <c r="W222" t="str">
        <f t="shared" si="8"/>
        <v>International Marketing</v>
      </c>
    </row>
    <row r="223" spans="1:23" x14ac:dyDescent="0.25">
      <c r="A223" t="s">
        <v>173</v>
      </c>
      <c r="B223" t="s">
        <v>104</v>
      </c>
      <c r="C223" t="str">
        <f t="shared" si="9"/>
        <v>Digital Marketing</v>
      </c>
      <c r="D223">
        <v>45</v>
      </c>
      <c r="E223">
        <v>1505</v>
      </c>
      <c r="F223" t="b">
        <v>0</v>
      </c>
      <c r="G223" t="b">
        <v>1</v>
      </c>
      <c r="H223">
        <v>6</v>
      </c>
      <c r="I223">
        <v>15</v>
      </c>
      <c r="J223" t="s">
        <v>187</v>
      </c>
      <c r="K223" t="s">
        <v>114</v>
      </c>
      <c r="L223" t="s">
        <v>167</v>
      </c>
      <c r="M223" t="s">
        <v>116</v>
      </c>
      <c r="N223" t="s">
        <v>117</v>
      </c>
      <c r="O223" t="s">
        <v>118</v>
      </c>
      <c r="P223" t="s">
        <v>111</v>
      </c>
      <c r="Q223">
        <v>12</v>
      </c>
      <c r="R223">
        <v>2</v>
      </c>
      <c r="T223">
        <v>2</v>
      </c>
      <c r="U223" t="s">
        <v>112</v>
      </c>
      <c r="V223" t="s">
        <v>113</v>
      </c>
      <c r="W223" t="str">
        <f t="shared" si="8"/>
        <v>International Marketing</v>
      </c>
    </row>
    <row r="224" spans="1:23" x14ac:dyDescent="0.25">
      <c r="A224" t="s">
        <v>173</v>
      </c>
      <c r="B224" t="s">
        <v>104</v>
      </c>
      <c r="C224" t="str">
        <f t="shared" si="9"/>
        <v>Digital Marketing</v>
      </c>
      <c r="D224">
        <v>45</v>
      </c>
      <c r="E224">
        <v>1505</v>
      </c>
      <c r="F224" t="b">
        <v>0</v>
      </c>
      <c r="G224" t="b">
        <v>1</v>
      </c>
      <c r="H224">
        <v>6</v>
      </c>
      <c r="I224">
        <v>15</v>
      </c>
      <c r="J224" t="s">
        <v>187</v>
      </c>
      <c r="K224" t="s">
        <v>119</v>
      </c>
      <c r="L224" t="s">
        <v>119</v>
      </c>
      <c r="M224" t="s">
        <v>116</v>
      </c>
      <c r="N224" t="s">
        <v>109</v>
      </c>
      <c r="O224" t="s">
        <v>118</v>
      </c>
      <c r="P224" t="s">
        <v>121</v>
      </c>
      <c r="Q224">
        <v>118</v>
      </c>
      <c r="U224" t="s">
        <v>112</v>
      </c>
      <c r="V224" t="s">
        <v>113</v>
      </c>
      <c r="W224" t="str">
        <f t="shared" ref="W224:W287" si="10">IF(RIGHT(J224)=")",LEFT(J224,FIND("(",J224)-2),J224)</f>
        <v>International Marketing</v>
      </c>
    </row>
    <row r="225" spans="1:23" x14ac:dyDescent="0.25">
      <c r="A225" t="s">
        <v>173</v>
      </c>
      <c r="B225" t="s">
        <v>104</v>
      </c>
      <c r="C225" t="str">
        <f t="shared" si="9"/>
        <v>Digital Marketing</v>
      </c>
      <c r="D225">
        <v>45</v>
      </c>
      <c r="E225">
        <v>1505</v>
      </c>
      <c r="F225" t="b">
        <v>0</v>
      </c>
      <c r="G225" t="b">
        <v>1</v>
      </c>
      <c r="H225">
        <v>6</v>
      </c>
      <c r="I225">
        <v>15</v>
      </c>
      <c r="J225" t="s">
        <v>187</v>
      </c>
      <c r="K225" t="s">
        <v>122</v>
      </c>
      <c r="L225" t="s">
        <v>122</v>
      </c>
      <c r="M225" t="s">
        <v>122</v>
      </c>
      <c r="N225" t="s">
        <v>64</v>
      </c>
      <c r="O225" t="s">
        <v>116</v>
      </c>
      <c r="P225" t="s">
        <v>111</v>
      </c>
      <c r="Q225">
        <v>30</v>
      </c>
      <c r="U225" t="s">
        <v>112</v>
      </c>
      <c r="V225" t="s">
        <v>113</v>
      </c>
      <c r="W225" t="str">
        <f t="shared" si="10"/>
        <v>International Marketing</v>
      </c>
    </row>
    <row r="226" spans="1:23" x14ac:dyDescent="0.25">
      <c r="A226" t="s">
        <v>173</v>
      </c>
      <c r="B226" t="s">
        <v>104</v>
      </c>
      <c r="C226" t="str">
        <f t="shared" si="9"/>
        <v>Digital Marketing</v>
      </c>
      <c r="D226">
        <v>45</v>
      </c>
      <c r="E226">
        <v>1505</v>
      </c>
      <c r="F226" t="b">
        <v>0</v>
      </c>
      <c r="G226" t="b">
        <v>1</v>
      </c>
      <c r="H226">
        <v>6</v>
      </c>
      <c r="I226">
        <v>16</v>
      </c>
      <c r="J226" t="s">
        <v>188</v>
      </c>
      <c r="K226" t="s">
        <v>106</v>
      </c>
      <c r="L226" t="s">
        <v>107</v>
      </c>
      <c r="M226" t="s">
        <v>108</v>
      </c>
      <c r="N226" t="s">
        <v>109</v>
      </c>
      <c r="O226" t="s">
        <v>110</v>
      </c>
      <c r="P226" t="s">
        <v>111</v>
      </c>
      <c r="Q226">
        <v>40</v>
      </c>
      <c r="U226" t="s">
        <v>112</v>
      </c>
      <c r="V226" t="s">
        <v>113</v>
      </c>
      <c r="W226" t="str">
        <f t="shared" si="10"/>
        <v>Work based Project incorporating EPA</v>
      </c>
    </row>
    <row r="227" spans="1:23" x14ac:dyDescent="0.25">
      <c r="A227" t="s">
        <v>173</v>
      </c>
      <c r="B227" t="s">
        <v>104</v>
      </c>
      <c r="C227" t="str">
        <f t="shared" si="9"/>
        <v>Digital Marketing</v>
      </c>
      <c r="D227">
        <v>45</v>
      </c>
      <c r="E227">
        <v>1505</v>
      </c>
      <c r="F227" t="b">
        <v>0</v>
      </c>
      <c r="G227" t="b">
        <v>1</v>
      </c>
      <c r="H227">
        <v>6</v>
      </c>
      <c r="I227">
        <v>16</v>
      </c>
      <c r="J227" t="s">
        <v>188</v>
      </c>
      <c r="K227" t="s">
        <v>114</v>
      </c>
      <c r="L227" t="s">
        <v>167</v>
      </c>
      <c r="M227" t="s">
        <v>116</v>
      </c>
      <c r="N227" t="s">
        <v>117</v>
      </c>
      <c r="O227" t="s">
        <v>118</v>
      </c>
      <c r="P227" t="s">
        <v>111</v>
      </c>
      <c r="Q227">
        <v>12</v>
      </c>
      <c r="R227">
        <v>2</v>
      </c>
      <c r="T227">
        <v>2</v>
      </c>
      <c r="U227" t="s">
        <v>112</v>
      </c>
      <c r="V227" t="s">
        <v>113</v>
      </c>
      <c r="W227" t="str">
        <f t="shared" si="10"/>
        <v>Work based Project incorporating EPA</v>
      </c>
    </row>
    <row r="228" spans="1:23" x14ac:dyDescent="0.25">
      <c r="A228" t="s">
        <v>173</v>
      </c>
      <c r="B228" t="s">
        <v>104</v>
      </c>
      <c r="C228" t="str">
        <f t="shared" si="9"/>
        <v>Digital Marketing</v>
      </c>
      <c r="D228">
        <v>45</v>
      </c>
      <c r="E228">
        <v>1505</v>
      </c>
      <c r="F228" t="b">
        <v>0</v>
      </c>
      <c r="G228" t="b">
        <v>1</v>
      </c>
      <c r="H228">
        <v>6</v>
      </c>
      <c r="I228">
        <v>16</v>
      </c>
      <c r="J228" t="s">
        <v>188</v>
      </c>
      <c r="K228" t="s">
        <v>119</v>
      </c>
      <c r="L228" t="s">
        <v>119</v>
      </c>
      <c r="M228" t="s">
        <v>116</v>
      </c>
      <c r="N228" t="s">
        <v>109</v>
      </c>
      <c r="O228" t="s">
        <v>118</v>
      </c>
      <c r="P228" t="s">
        <v>121</v>
      </c>
      <c r="Q228">
        <v>348</v>
      </c>
      <c r="U228" t="s">
        <v>112</v>
      </c>
      <c r="V228" t="s">
        <v>113</v>
      </c>
      <c r="W228" t="str">
        <f t="shared" si="10"/>
        <v>Work based Project incorporating EPA</v>
      </c>
    </row>
    <row r="229" spans="1:23" x14ac:dyDescent="0.25">
      <c r="A229" t="s">
        <v>173</v>
      </c>
      <c r="B229" t="s">
        <v>104</v>
      </c>
      <c r="C229" t="str">
        <f t="shared" si="9"/>
        <v>Digital Marketing</v>
      </c>
      <c r="D229">
        <v>45</v>
      </c>
      <c r="E229">
        <v>1505</v>
      </c>
      <c r="F229" t="b">
        <v>0</v>
      </c>
      <c r="G229" t="b">
        <v>1</v>
      </c>
      <c r="H229">
        <v>6</v>
      </c>
      <c r="I229">
        <v>16</v>
      </c>
      <c r="J229" t="s">
        <v>188</v>
      </c>
      <c r="K229" t="s">
        <v>122</v>
      </c>
      <c r="L229" t="s">
        <v>122</v>
      </c>
      <c r="M229" t="s">
        <v>122</v>
      </c>
      <c r="N229" t="s">
        <v>64</v>
      </c>
      <c r="O229" t="s">
        <v>116</v>
      </c>
      <c r="P229" t="s">
        <v>111</v>
      </c>
      <c r="Q229">
        <v>150</v>
      </c>
      <c r="U229" t="s">
        <v>112</v>
      </c>
      <c r="V229" t="s">
        <v>113</v>
      </c>
      <c r="W229" t="str">
        <f t="shared" si="10"/>
        <v>Work based Project incorporating EPA</v>
      </c>
    </row>
    <row r="230" spans="1:23" x14ac:dyDescent="0.25">
      <c r="A230" t="s">
        <v>173</v>
      </c>
      <c r="B230" t="s">
        <v>104</v>
      </c>
      <c r="C230" t="str">
        <f t="shared" si="9"/>
        <v>Digital Marketing</v>
      </c>
      <c r="D230">
        <v>45</v>
      </c>
      <c r="E230">
        <v>1505</v>
      </c>
      <c r="F230" t="b">
        <v>0</v>
      </c>
      <c r="G230" t="b">
        <v>1</v>
      </c>
      <c r="H230">
        <v>6</v>
      </c>
      <c r="I230">
        <v>16</v>
      </c>
      <c r="J230" t="s">
        <v>188</v>
      </c>
      <c r="K230" t="s">
        <v>189</v>
      </c>
      <c r="L230" t="s">
        <v>190</v>
      </c>
      <c r="M230" t="s">
        <v>190</v>
      </c>
      <c r="N230" t="s">
        <v>189</v>
      </c>
      <c r="O230" t="s">
        <v>116</v>
      </c>
      <c r="P230" t="s">
        <v>121</v>
      </c>
      <c r="Q230">
        <v>50</v>
      </c>
      <c r="U230" t="s">
        <v>112</v>
      </c>
      <c r="V230" t="s">
        <v>113</v>
      </c>
      <c r="W230" t="str">
        <f t="shared" si="10"/>
        <v>Work based Project incorporating EPA</v>
      </c>
    </row>
    <row r="231" spans="1:23" x14ac:dyDescent="0.25">
      <c r="A231" t="s">
        <v>191</v>
      </c>
      <c r="B231" t="s">
        <v>104</v>
      </c>
      <c r="C231" t="str">
        <f t="shared" si="9"/>
        <v>Digital Technology Solutions BSc (Enhanced)</v>
      </c>
      <c r="D231">
        <v>36</v>
      </c>
      <c r="E231">
        <v>1489</v>
      </c>
      <c r="F231" t="b">
        <v>1</v>
      </c>
      <c r="G231" t="b">
        <v>1</v>
      </c>
      <c r="H231">
        <v>4</v>
      </c>
      <c r="I231">
        <v>1</v>
      </c>
      <c r="J231" t="s">
        <v>192</v>
      </c>
      <c r="K231" t="s">
        <v>106</v>
      </c>
      <c r="L231" t="s">
        <v>107</v>
      </c>
      <c r="M231" t="s">
        <v>108</v>
      </c>
      <c r="N231" t="s">
        <v>109</v>
      </c>
      <c r="O231" t="s">
        <v>110</v>
      </c>
      <c r="P231" t="s">
        <v>111</v>
      </c>
      <c r="Q231">
        <v>40</v>
      </c>
      <c r="U231" t="s">
        <v>112</v>
      </c>
      <c r="V231" t="s">
        <v>113</v>
      </c>
      <c r="W231" t="str">
        <f t="shared" si="10"/>
        <v>Technology in the Organisational Context</v>
      </c>
    </row>
    <row r="232" spans="1:23" x14ac:dyDescent="0.25">
      <c r="A232" t="s">
        <v>191</v>
      </c>
      <c r="B232" t="s">
        <v>104</v>
      </c>
      <c r="C232" t="str">
        <f t="shared" si="9"/>
        <v>Digital Technology Solutions BSc (Enhanced)</v>
      </c>
      <c r="D232">
        <v>36</v>
      </c>
      <c r="E232">
        <v>1489</v>
      </c>
      <c r="F232" t="b">
        <v>1</v>
      </c>
      <c r="G232" t="b">
        <v>1</v>
      </c>
      <c r="H232">
        <v>4</v>
      </c>
      <c r="I232">
        <v>1</v>
      </c>
      <c r="J232" t="s">
        <v>192</v>
      </c>
      <c r="K232" t="s">
        <v>114</v>
      </c>
      <c r="L232" t="s">
        <v>193</v>
      </c>
      <c r="M232" t="s">
        <v>116</v>
      </c>
      <c r="N232" t="s">
        <v>117</v>
      </c>
      <c r="O232" t="s">
        <v>118</v>
      </c>
      <c r="P232" t="s">
        <v>111</v>
      </c>
      <c r="Q232">
        <v>24</v>
      </c>
      <c r="R232">
        <v>4</v>
      </c>
      <c r="T232">
        <v>4</v>
      </c>
      <c r="U232" t="s">
        <v>112</v>
      </c>
      <c r="V232" t="s">
        <v>113</v>
      </c>
      <c r="W232" t="str">
        <f t="shared" si="10"/>
        <v>Technology in the Organisational Context</v>
      </c>
    </row>
    <row r="233" spans="1:23" x14ac:dyDescent="0.25">
      <c r="A233" t="s">
        <v>191</v>
      </c>
      <c r="B233" t="s">
        <v>104</v>
      </c>
      <c r="C233" t="str">
        <f t="shared" si="9"/>
        <v>Digital Technology Solutions BSc (Enhanced)</v>
      </c>
      <c r="D233">
        <v>36</v>
      </c>
      <c r="E233">
        <v>1489</v>
      </c>
      <c r="F233" t="b">
        <v>1</v>
      </c>
      <c r="G233" t="b">
        <v>1</v>
      </c>
      <c r="H233">
        <v>4</v>
      </c>
      <c r="I233">
        <v>1</v>
      </c>
      <c r="J233" t="s">
        <v>192</v>
      </c>
      <c r="K233" t="s">
        <v>119</v>
      </c>
      <c r="L233" t="s">
        <v>119</v>
      </c>
      <c r="M233" t="s">
        <v>116</v>
      </c>
      <c r="N233" t="s">
        <v>109</v>
      </c>
      <c r="O233" t="s">
        <v>118</v>
      </c>
      <c r="P233" t="s">
        <v>121</v>
      </c>
      <c r="Q233">
        <v>106</v>
      </c>
      <c r="U233" t="s">
        <v>112</v>
      </c>
      <c r="V233" t="s">
        <v>113</v>
      </c>
      <c r="W233" t="str">
        <f t="shared" si="10"/>
        <v>Technology in the Organisational Context</v>
      </c>
    </row>
    <row r="234" spans="1:23" x14ac:dyDescent="0.25">
      <c r="A234" t="s">
        <v>191</v>
      </c>
      <c r="B234" t="s">
        <v>104</v>
      </c>
      <c r="C234" t="str">
        <f t="shared" si="9"/>
        <v>Digital Technology Solutions BSc (Enhanced)</v>
      </c>
      <c r="D234">
        <v>36</v>
      </c>
      <c r="E234">
        <v>1489</v>
      </c>
      <c r="F234" t="b">
        <v>1</v>
      </c>
      <c r="G234" t="b">
        <v>1</v>
      </c>
      <c r="H234">
        <v>4</v>
      </c>
      <c r="I234">
        <v>1</v>
      </c>
      <c r="J234" t="s">
        <v>192</v>
      </c>
      <c r="K234" t="s">
        <v>122</v>
      </c>
      <c r="L234" t="s">
        <v>122</v>
      </c>
      <c r="M234" t="s">
        <v>122</v>
      </c>
      <c r="N234" t="s">
        <v>64</v>
      </c>
      <c r="O234" t="s">
        <v>116</v>
      </c>
      <c r="P234" t="s">
        <v>111</v>
      </c>
      <c r="Q234">
        <v>30</v>
      </c>
      <c r="U234" t="s">
        <v>112</v>
      </c>
      <c r="V234" t="s">
        <v>113</v>
      </c>
      <c r="W234" t="str">
        <f t="shared" si="10"/>
        <v>Technology in the Organisational Context</v>
      </c>
    </row>
    <row r="235" spans="1:23" x14ac:dyDescent="0.25">
      <c r="A235" t="s">
        <v>191</v>
      </c>
      <c r="B235" t="s">
        <v>104</v>
      </c>
      <c r="C235" t="str">
        <f t="shared" si="9"/>
        <v>Digital Technology Solutions BSc (Enhanced)</v>
      </c>
      <c r="D235">
        <v>36</v>
      </c>
      <c r="E235">
        <v>1489</v>
      </c>
      <c r="F235" t="b">
        <v>1</v>
      </c>
      <c r="G235" t="b">
        <v>1</v>
      </c>
      <c r="H235">
        <v>4</v>
      </c>
      <c r="I235">
        <v>2</v>
      </c>
      <c r="J235" t="s">
        <v>194</v>
      </c>
      <c r="K235" t="s">
        <v>106</v>
      </c>
      <c r="L235" t="s">
        <v>107</v>
      </c>
      <c r="M235" t="s">
        <v>108</v>
      </c>
      <c r="N235" t="s">
        <v>109</v>
      </c>
      <c r="O235" t="s">
        <v>110</v>
      </c>
      <c r="P235" t="s">
        <v>111</v>
      </c>
      <c r="Q235">
        <v>40</v>
      </c>
      <c r="U235" t="s">
        <v>112</v>
      </c>
      <c r="V235" t="s">
        <v>113</v>
      </c>
      <c r="W235" t="str">
        <f t="shared" si="10"/>
        <v>Software Engineering Fundamentals</v>
      </c>
    </row>
    <row r="236" spans="1:23" x14ac:dyDescent="0.25">
      <c r="A236" t="s">
        <v>191</v>
      </c>
      <c r="B236" t="s">
        <v>104</v>
      </c>
      <c r="C236" t="str">
        <f t="shared" si="9"/>
        <v>Digital Technology Solutions BSc (Enhanced)</v>
      </c>
      <c r="D236">
        <v>36</v>
      </c>
      <c r="E236">
        <v>1489</v>
      </c>
      <c r="F236" t="b">
        <v>1</v>
      </c>
      <c r="G236" t="b">
        <v>1</v>
      </c>
      <c r="H236">
        <v>4</v>
      </c>
      <c r="I236">
        <v>2</v>
      </c>
      <c r="J236" t="s">
        <v>194</v>
      </c>
      <c r="K236" t="s">
        <v>114</v>
      </c>
      <c r="L236" t="s">
        <v>195</v>
      </c>
      <c r="M236" t="s">
        <v>116</v>
      </c>
      <c r="N236" t="s">
        <v>117</v>
      </c>
      <c r="O236" t="s">
        <v>118</v>
      </c>
      <c r="P236" t="s">
        <v>111</v>
      </c>
      <c r="Q236">
        <v>12</v>
      </c>
      <c r="R236">
        <v>2</v>
      </c>
      <c r="T236">
        <v>2</v>
      </c>
      <c r="U236" t="s">
        <v>112</v>
      </c>
      <c r="V236" t="s">
        <v>113</v>
      </c>
      <c r="W236" t="str">
        <f t="shared" si="10"/>
        <v>Software Engineering Fundamentals</v>
      </c>
    </row>
    <row r="237" spans="1:23" x14ac:dyDescent="0.25">
      <c r="A237" t="s">
        <v>191</v>
      </c>
      <c r="B237" t="s">
        <v>104</v>
      </c>
      <c r="C237" t="str">
        <f t="shared" si="9"/>
        <v>Digital Technology Solutions BSc (Enhanced)</v>
      </c>
      <c r="D237">
        <v>36</v>
      </c>
      <c r="E237">
        <v>1489</v>
      </c>
      <c r="F237" t="b">
        <v>1</v>
      </c>
      <c r="G237" t="b">
        <v>1</v>
      </c>
      <c r="H237">
        <v>4</v>
      </c>
      <c r="I237">
        <v>2</v>
      </c>
      <c r="J237" t="s">
        <v>194</v>
      </c>
      <c r="K237" t="s">
        <v>119</v>
      </c>
      <c r="L237" t="s">
        <v>119</v>
      </c>
      <c r="M237" t="s">
        <v>116</v>
      </c>
      <c r="N237" t="s">
        <v>109</v>
      </c>
      <c r="O237" t="s">
        <v>118</v>
      </c>
      <c r="P237" t="s">
        <v>121</v>
      </c>
      <c r="Q237">
        <v>118</v>
      </c>
      <c r="U237" t="s">
        <v>112</v>
      </c>
      <c r="V237" t="s">
        <v>113</v>
      </c>
      <c r="W237" t="str">
        <f t="shared" si="10"/>
        <v>Software Engineering Fundamentals</v>
      </c>
    </row>
    <row r="238" spans="1:23" x14ac:dyDescent="0.25">
      <c r="A238" t="s">
        <v>191</v>
      </c>
      <c r="B238" t="s">
        <v>104</v>
      </c>
      <c r="C238" t="str">
        <f t="shared" si="9"/>
        <v>Digital Technology Solutions BSc (Enhanced)</v>
      </c>
      <c r="D238">
        <v>36</v>
      </c>
      <c r="E238">
        <v>1489</v>
      </c>
      <c r="F238" t="b">
        <v>1</v>
      </c>
      <c r="G238" t="b">
        <v>1</v>
      </c>
      <c r="H238">
        <v>4</v>
      </c>
      <c r="I238">
        <v>2</v>
      </c>
      <c r="J238" t="s">
        <v>194</v>
      </c>
      <c r="K238" t="s">
        <v>122</v>
      </c>
      <c r="L238" t="s">
        <v>122</v>
      </c>
      <c r="M238" t="s">
        <v>122</v>
      </c>
      <c r="N238" t="s">
        <v>64</v>
      </c>
      <c r="O238" t="s">
        <v>116</v>
      </c>
      <c r="P238" t="s">
        <v>111</v>
      </c>
      <c r="Q238">
        <v>30</v>
      </c>
      <c r="U238" t="s">
        <v>112</v>
      </c>
      <c r="V238" t="s">
        <v>113</v>
      </c>
      <c r="W238" t="str">
        <f t="shared" si="10"/>
        <v>Software Engineering Fundamentals</v>
      </c>
    </row>
    <row r="239" spans="1:23" x14ac:dyDescent="0.25">
      <c r="A239" t="s">
        <v>191</v>
      </c>
      <c r="B239" t="s">
        <v>104</v>
      </c>
      <c r="C239" t="str">
        <f t="shared" si="9"/>
        <v>Digital Technology Solutions BSc (Enhanced)</v>
      </c>
      <c r="D239">
        <v>36</v>
      </c>
      <c r="E239">
        <v>1489</v>
      </c>
      <c r="F239" t="b">
        <v>1</v>
      </c>
      <c r="G239" t="b">
        <v>1</v>
      </c>
      <c r="H239">
        <v>4</v>
      </c>
      <c r="I239">
        <v>3</v>
      </c>
      <c r="J239" t="s">
        <v>196</v>
      </c>
      <c r="K239" t="s">
        <v>106</v>
      </c>
      <c r="L239" t="s">
        <v>107</v>
      </c>
      <c r="M239" t="s">
        <v>108</v>
      </c>
      <c r="N239" t="s">
        <v>109</v>
      </c>
      <c r="O239" t="s">
        <v>110</v>
      </c>
      <c r="P239" t="s">
        <v>111</v>
      </c>
      <c r="Q239">
        <v>40</v>
      </c>
      <c r="U239" t="s">
        <v>112</v>
      </c>
      <c r="V239" t="s">
        <v>113</v>
      </c>
      <c r="W239" t="str">
        <f t="shared" si="10"/>
        <v>IT Project Management</v>
      </c>
    </row>
    <row r="240" spans="1:23" x14ac:dyDescent="0.25">
      <c r="A240" t="s">
        <v>191</v>
      </c>
      <c r="B240" t="s">
        <v>104</v>
      </c>
      <c r="C240" t="str">
        <f t="shared" si="9"/>
        <v>Digital Technology Solutions BSc (Enhanced)</v>
      </c>
      <c r="D240">
        <v>36</v>
      </c>
      <c r="E240">
        <v>1489</v>
      </c>
      <c r="F240" t="b">
        <v>1</v>
      </c>
      <c r="G240" t="b">
        <v>1</v>
      </c>
      <c r="H240">
        <v>4</v>
      </c>
      <c r="I240">
        <v>3</v>
      </c>
      <c r="J240" t="s">
        <v>196</v>
      </c>
      <c r="K240" t="s">
        <v>114</v>
      </c>
      <c r="L240" t="s">
        <v>193</v>
      </c>
      <c r="M240" t="s">
        <v>116</v>
      </c>
      <c r="N240" t="s">
        <v>117</v>
      </c>
      <c r="O240" t="s">
        <v>118</v>
      </c>
      <c r="P240" t="s">
        <v>111</v>
      </c>
      <c r="Q240">
        <v>24</v>
      </c>
      <c r="R240">
        <v>4</v>
      </c>
      <c r="T240">
        <v>4</v>
      </c>
      <c r="U240" t="s">
        <v>112</v>
      </c>
      <c r="V240" t="s">
        <v>113</v>
      </c>
      <c r="W240" t="str">
        <f t="shared" si="10"/>
        <v>IT Project Management</v>
      </c>
    </row>
    <row r="241" spans="1:23" x14ac:dyDescent="0.25">
      <c r="A241" t="s">
        <v>191</v>
      </c>
      <c r="B241" t="s">
        <v>104</v>
      </c>
      <c r="C241" t="str">
        <f t="shared" si="9"/>
        <v>Digital Technology Solutions BSc (Enhanced)</v>
      </c>
      <c r="D241">
        <v>36</v>
      </c>
      <c r="E241">
        <v>1489</v>
      </c>
      <c r="F241" t="b">
        <v>1</v>
      </c>
      <c r="G241" t="b">
        <v>1</v>
      </c>
      <c r="H241">
        <v>4</v>
      </c>
      <c r="I241">
        <v>3</v>
      </c>
      <c r="J241" t="s">
        <v>196</v>
      </c>
      <c r="K241" t="s">
        <v>119</v>
      </c>
      <c r="L241" t="s">
        <v>119</v>
      </c>
      <c r="M241" t="s">
        <v>116</v>
      </c>
      <c r="N241" t="s">
        <v>109</v>
      </c>
      <c r="O241" t="s">
        <v>118</v>
      </c>
      <c r="P241" t="s">
        <v>121</v>
      </c>
      <c r="Q241">
        <v>106</v>
      </c>
      <c r="U241" t="s">
        <v>112</v>
      </c>
      <c r="V241" t="s">
        <v>113</v>
      </c>
      <c r="W241" t="str">
        <f t="shared" si="10"/>
        <v>IT Project Management</v>
      </c>
    </row>
    <row r="242" spans="1:23" x14ac:dyDescent="0.25">
      <c r="A242" t="s">
        <v>191</v>
      </c>
      <c r="B242" t="s">
        <v>104</v>
      </c>
      <c r="C242" t="str">
        <f t="shared" si="9"/>
        <v>Digital Technology Solutions BSc (Enhanced)</v>
      </c>
      <c r="D242">
        <v>36</v>
      </c>
      <c r="E242">
        <v>1489</v>
      </c>
      <c r="F242" t="b">
        <v>1</v>
      </c>
      <c r="G242" t="b">
        <v>1</v>
      </c>
      <c r="H242">
        <v>4</v>
      </c>
      <c r="I242">
        <v>3</v>
      </c>
      <c r="J242" t="s">
        <v>196</v>
      </c>
      <c r="K242" t="s">
        <v>122</v>
      </c>
      <c r="L242" t="s">
        <v>122</v>
      </c>
      <c r="M242" t="s">
        <v>122</v>
      </c>
      <c r="N242" t="s">
        <v>64</v>
      </c>
      <c r="O242" t="s">
        <v>116</v>
      </c>
      <c r="P242" t="s">
        <v>111</v>
      </c>
      <c r="Q242">
        <v>30</v>
      </c>
      <c r="U242" t="s">
        <v>112</v>
      </c>
      <c r="V242" t="s">
        <v>113</v>
      </c>
      <c r="W242" t="str">
        <f t="shared" si="10"/>
        <v>IT Project Management</v>
      </c>
    </row>
    <row r="243" spans="1:23" x14ac:dyDescent="0.25">
      <c r="A243" t="s">
        <v>191</v>
      </c>
      <c r="B243" t="s">
        <v>104</v>
      </c>
      <c r="C243" t="str">
        <f t="shared" si="9"/>
        <v>Digital Technology Solutions BSc (Enhanced)</v>
      </c>
      <c r="D243">
        <v>36</v>
      </c>
      <c r="E243">
        <v>1489</v>
      </c>
      <c r="F243" t="b">
        <v>1</v>
      </c>
      <c r="G243" t="b">
        <v>1</v>
      </c>
      <c r="H243">
        <v>4</v>
      </c>
      <c r="I243">
        <v>4</v>
      </c>
      <c r="J243" t="s">
        <v>197</v>
      </c>
      <c r="K243" t="s">
        <v>106</v>
      </c>
      <c r="L243" t="s">
        <v>107</v>
      </c>
      <c r="M243" t="s">
        <v>108</v>
      </c>
      <c r="N243" t="s">
        <v>109</v>
      </c>
      <c r="O243" t="s">
        <v>110</v>
      </c>
      <c r="P243" t="s">
        <v>111</v>
      </c>
      <c r="Q243">
        <v>40</v>
      </c>
      <c r="U243" t="s">
        <v>112</v>
      </c>
      <c r="V243" t="s">
        <v>113</v>
      </c>
      <c r="W243" t="str">
        <f t="shared" si="10"/>
        <v>Data Communications and Network Security</v>
      </c>
    </row>
    <row r="244" spans="1:23" x14ac:dyDescent="0.25">
      <c r="A244" t="s">
        <v>191</v>
      </c>
      <c r="B244" t="s">
        <v>104</v>
      </c>
      <c r="C244" t="str">
        <f t="shared" si="9"/>
        <v>Digital Technology Solutions BSc (Enhanced)</v>
      </c>
      <c r="D244">
        <v>36</v>
      </c>
      <c r="E244">
        <v>1489</v>
      </c>
      <c r="F244" t="b">
        <v>1</v>
      </c>
      <c r="G244" t="b">
        <v>1</v>
      </c>
      <c r="H244">
        <v>4</v>
      </c>
      <c r="I244">
        <v>4</v>
      </c>
      <c r="J244" t="s">
        <v>197</v>
      </c>
      <c r="K244" t="s">
        <v>114</v>
      </c>
      <c r="L244" t="s">
        <v>193</v>
      </c>
      <c r="M244" t="s">
        <v>116</v>
      </c>
      <c r="N244" t="s">
        <v>117</v>
      </c>
      <c r="O244" t="s">
        <v>118</v>
      </c>
      <c r="P244" t="s">
        <v>111</v>
      </c>
      <c r="Q244">
        <v>24</v>
      </c>
      <c r="R244">
        <v>4</v>
      </c>
      <c r="T244">
        <v>4</v>
      </c>
      <c r="U244" t="s">
        <v>112</v>
      </c>
      <c r="V244" t="s">
        <v>113</v>
      </c>
      <c r="W244" t="str">
        <f t="shared" si="10"/>
        <v>Data Communications and Network Security</v>
      </c>
    </row>
    <row r="245" spans="1:23" x14ac:dyDescent="0.25">
      <c r="A245" t="s">
        <v>191</v>
      </c>
      <c r="B245" t="s">
        <v>104</v>
      </c>
      <c r="C245" t="str">
        <f t="shared" si="9"/>
        <v>Digital Technology Solutions BSc (Enhanced)</v>
      </c>
      <c r="D245">
        <v>36</v>
      </c>
      <c r="E245">
        <v>1489</v>
      </c>
      <c r="F245" t="b">
        <v>1</v>
      </c>
      <c r="G245" t="b">
        <v>1</v>
      </c>
      <c r="H245">
        <v>4</v>
      </c>
      <c r="I245">
        <v>4</v>
      </c>
      <c r="J245" t="s">
        <v>197</v>
      </c>
      <c r="K245" t="s">
        <v>119</v>
      </c>
      <c r="L245" t="s">
        <v>119</v>
      </c>
      <c r="M245" t="s">
        <v>116</v>
      </c>
      <c r="N245" t="s">
        <v>109</v>
      </c>
      <c r="O245" t="s">
        <v>118</v>
      </c>
      <c r="P245" t="s">
        <v>121</v>
      </c>
      <c r="Q245">
        <v>106</v>
      </c>
      <c r="U245" t="s">
        <v>112</v>
      </c>
      <c r="V245" t="s">
        <v>113</v>
      </c>
      <c r="W245" t="str">
        <f t="shared" si="10"/>
        <v>Data Communications and Network Security</v>
      </c>
    </row>
    <row r="246" spans="1:23" x14ac:dyDescent="0.25">
      <c r="A246" t="s">
        <v>191</v>
      </c>
      <c r="B246" t="s">
        <v>104</v>
      </c>
      <c r="C246" t="str">
        <f t="shared" si="9"/>
        <v>Digital Technology Solutions BSc (Enhanced)</v>
      </c>
      <c r="D246">
        <v>36</v>
      </c>
      <c r="E246">
        <v>1489</v>
      </c>
      <c r="F246" t="b">
        <v>1</v>
      </c>
      <c r="G246" t="b">
        <v>1</v>
      </c>
      <c r="H246">
        <v>4</v>
      </c>
      <c r="I246">
        <v>4</v>
      </c>
      <c r="J246" t="s">
        <v>197</v>
      </c>
      <c r="K246" t="s">
        <v>122</v>
      </c>
      <c r="L246" t="s">
        <v>122</v>
      </c>
      <c r="M246" t="s">
        <v>122</v>
      </c>
      <c r="N246" t="s">
        <v>64</v>
      </c>
      <c r="O246" t="s">
        <v>116</v>
      </c>
      <c r="P246" t="s">
        <v>111</v>
      </c>
      <c r="Q246">
        <v>30</v>
      </c>
      <c r="U246" t="s">
        <v>112</v>
      </c>
      <c r="V246" t="s">
        <v>113</v>
      </c>
      <c r="W246" t="str">
        <f t="shared" si="10"/>
        <v>Data Communications and Network Security</v>
      </c>
    </row>
    <row r="247" spans="1:23" x14ac:dyDescent="0.25">
      <c r="A247" t="s">
        <v>191</v>
      </c>
      <c r="B247" t="s">
        <v>104</v>
      </c>
      <c r="C247" t="str">
        <f t="shared" si="9"/>
        <v>Digital Technology Solutions BSc (Enhanced)</v>
      </c>
      <c r="D247">
        <v>36</v>
      </c>
      <c r="E247">
        <v>1489</v>
      </c>
      <c r="F247" t="b">
        <v>1</v>
      </c>
      <c r="G247" t="b">
        <v>1</v>
      </c>
      <c r="H247">
        <v>4</v>
      </c>
      <c r="I247">
        <v>5</v>
      </c>
      <c r="J247" t="s">
        <v>198</v>
      </c>
      <c r="K247" t="s">
        <v>106</v>
      </c>
      <c r="L247" t="s">
        <v>107</v>
      </c>
      <c r="M247" t="s">
        <v>108</v>
      </c>
      <c r="N247" t="s">
        <v>109</v>
      </c>
      <c r="O247" t="s">
        <v>110</v>
      </c>
      <c r="P247" t="s">
        <v>111</v>
      </c>
      <c r="Q247">
        <v>40</v>
      </c>
      <c r="U247" t="s">
        <v>112</v>
      </c>
      <c r="V247" t="s">
        <v>113</v>
      </c>
      <c r="W247" t="str">
        <f t="shared" si="10"/>
        <v>Data Modelling and Database Design</v>
      </c>
    </row>
    <row r="248" spans="1:23" x14ac:dyDescent="0.25">
      <c r="A248" t="s">
        <v>191</v>
      </c>
      <c r="B248" t="s">
        <v>104</v>
      </c>
      <c r="C248" t="str">
        <f t="shared" si="9"/>
        <v>Digital Technology Solutions BSc (Enhanced)</v>
      </c>
      <c r="D248">
        <v>36</v>
      </c>
      <c r="E248">
        <v>1489</v>
      </c>
      <c r="F248" t="b">
        <v>1</v>
      </c>
      <c r="G248" t="b">
        <v>1</v>
      </c>
      <c r="H248">
        <v>4</v>
      </c>
      <c r="I248">
        <v>5</v>
      </c>
      <c r="J248" t="s">
        <v>198</v>
      </c>
      <c r="K248" t="s">
        <v>114</v>
      </c>
      <c r="L248" t="s">
        <v>193</v>
      </c>
      <c r="M248" t="s">
        <v>116</v>
      </c>
      <c r="N248" t="s">
        <v>117</v>
      </c>
      <c r="O248" t="s">
        <v>118</v>
      </c>
      <c r="P248" t="s">
        <v>111</v>
      </c>
      <c r="Q248">
        <v>24</v>
      </c>
      <c r="R248">
        <v>4</v>
      </c>
      <c r="T248">
        <v>4</v>
      </c>
      <c r="U248" t="s">
        <v>112</v>
      </c>
      <c r="V248" t="s">
        <v>113</v>
      </c>
      <c r="W248" t="str">
        <f t="shared" si="10"/>
        <v>Data Modelling and Database Design</v>
      </c>
    </row>
    <row r="249" spans="1:23" x14ac:dyDescent="0.25">
      <c r="A249" t="s">
        <v>191</v>
      </c>
      <c r="B249" t="s">
        <v>104</v>
      </c>
      <c r="C249" t="str">
        <f t="shared" si="9"/>
        <v>Digital Technology Solutions BSc (Enhanced)</v>
      </c>
      <c r="D249">
        <v>36</v>
      </c>
      <c r="E249">
        <v>1489</v>
      </c>
      <c r="F249" t="b">
        <v>1</v>
      </c>
      <c r="G249" t="b">
        <v>1</v>
      </c>
      <c r="H249">
        <v>4</v>
      </c>
      <c r="I249">
        <v>5</v>
      </c>
      <c r="J249" t="s">
        <v>198</v>
      </c>
      <c r="K249" t="s">
        <v>119</v>
      </c>
      <c r="L249" t="s">
        <v>119</v>
      </c>
      <c r="M249" t="s">
        <v>116</v>
      </c>
      <c r="N249" t="s">
        <v>109</v>
      </c>
      <c r="O249" t="s">
        <v>118</v>
      </c>
      <c r="P249" t="s">
        <v>121</v>
      </c>
      <c r="Q249">
        <v>106</v>
      </c>
      <c r="U249" t="s">
        <v>112</v>
      </c>
      <c r="V249" t="s">
        <v>113</v>
      </c>
      <c r="W249" t="str">
        <f t="shared" si="10"/>
        <v>Data Modelling and Database Design</v>
      </c>
    </row>
    <row r="250" spans="1:23" x14ac:dyDescent="0.25">
      <c r="A250" t="s">
        <v>191</v>
      </c>
      <c r="B250" t="s">
        <v>104</v>
      </c>
      <c r="C250" t="str">
        <f t="shared" si="9"/>
        <v>Digital Technology Solutions BSc (Enhanced)</v>
      </c>
      <c r="D250">
        <v>36</v>
      </c>
      <c r="E250">
        <v>1489</v>
      </c>
      <c r="F250" t="b">
        <v>1</v>
      </c>
      <c r="G250" t="b">
        <v>1</v>
      </c>
      <c r="H250">
        <v>4</v>
      </c>
      <c r="I250">
        <v>5</v>
      </c>
      <c r="J250" t="s">
        <v>198</v>
      </c>
      <c r="K250" t="s">
        <v>122</v>
      </c>
      <c r="L250" t="s">
        <v>122</v>
      </c>
      <c r="M250" t="s">
        <v>122</v>
      </c>
      <c r="N250" t="s">
        <v>64</v>
      </c>
      <c r="O250" t="s">
        <v>116</v>
      </c>
      <c r="P250" t="s">
        <v>111</v>
      </c>
      <c r="Q250">
        <v>30</v>
      </c>
      <c r="U250" t="s">
        <v>112</v>
      </c>
      <c r="V250" t="s">
        <v>113</v>
      </c>
      <c r="W250" t="str">
        <f t="shared" si="10"/>
        <v>Data Modelling and Database Design</v>
      </c>
    </row>
    <row r="251" spans="1:23" x14ac:dyDescent="0.25">
      <c r="A251" t="s">
        <v>191</v>
      </c>
      <c r="B251" t="s">
        <v>104</v>
      </c>
      <c r="C251" t="str">
        <f t="shared" si="9"/>
        <v>Digital Technology Solutions BSc (Enhanced)</v>
      </c>
      <c r="D251">
        <v>36</v>
      </c>
      <c r="E251">
        <v>1489</v>
      </c>
      <c r="F251" t="b">
        <v>1</v>
      </c>
      <c r="G251" t="b">
        <v>1</v>
      </c>
      <c r="H251">
        <v>4</v>
      </c>
      <c r="I251">
        <v>6</v>
      </c>
      <c r="J251" t="s">
        <v>135</v>
      </c>
      <c r="K251" t="s">
        <v>106</v>
      </c>
      <c r="L251" t="s">
        <v>107</v>
      </c>
      <c r="M251" t="s">
        <v>108</v>
      </c>
      <c r="N251" t="s">
        <v>109</v>
      </c>
      <c r="O251" t="s">
        <v>110</v>
      </c>
      <c r="P251" t="s">
        <v>111</v>
      </c>
      <c r="Q251">
        <v>40</v>
      </c>
      <c r="U251" t="s">
        <v>112</v>
      </c>
      <c r="V251" t="s">
        <v>113</v>
      </c>
      <c r="W251" t="str">
        <f t="shared" si="10"/>
        <v>Professional Practice and Portfolio Development 1</v>
      </c>
    </row>
    <row r="252" spans="1:23" x14ac:dyDescent="0.25">
      <c r="A252" t="s">
        <v>191</v>
      </c>
      <c r="B252" t="s">
        <v>104</v>
      </c>
      <c r="C252" t="str">
        <f t="shared" si="9"/>
        <v>Digital Technology Solutions BSc (Enhanced)</v>
      </c>
      <c r="D252">
        <v>36</v>
      </c>
      <c r="E252">
        <v>1489</v>
      </c>
      <c r="F252" t="b">
        <v>1</v>
      </c>
      <c r="G252" t="b">
        <v>1</v>
      </c>
      <c r="H252">
        <v>4</v>
      </c>
      <c r="I252">
        <v>6</v>
      </c>
      <c r="J252" t="s">
        <v>135</v>
      </c>
      <c r="K252" t="s">
        <v>114</v>
      </c>
      <c r="L252" t="s">
        <v>195</v>
      </c>
      <c r="M252" t="s">
        <v>116</v>
      </c>
      <c r="N252" t="s">
        <v>117</v>
      </c>
      <c r="O252" t="s">
        <v>118</v>
      </c>
      <c r="P252" t="s">
        <v>111</v>
      </c>
      <c r="Q252">
        <v>12</v>
      </c>
      <c r="R252">
        <v>2</v>
      </c>
      <c r="T252">
        <v>2</v>
      </c>
      <c r="U252" t="s">
        <v>112</v>
      </c>
      <c r="V252" t="s">
        <v>113</v>
      </c>
      <c r="W252" t="str">
        <f t="shared" si="10"/>
        <v>Professional Practice and Portfolio Development 1</v>
      </c>
    </row>
    <row r="253" spans="1:23" s="21" customFormat="1" x14ac:dyDescent="0.25">
      <c r="A253" t="s">
        <v>191</v>
      </c>
      <c r="B253" t="s">
        <v>104</v>
      </c>
      <c r="C253" t="str">
        <f t="shared" si="9"/>
        <v>Digital Technology Solutions BSc (Enhanced)</v>
      </c>
      <c r="D253">
        <v>36</v>
      </c>
      <c r="E253">
        <v>1489</v>
      </c>
      <c r="F253" t="b">
        <v>1</v>
      </c>
      <c r="G253" t="b">
        <v>1</v>
      </c>
      <c r="H253">
        <v>4</v>
      </c>
      <c r="I253">
        <v>6</v>
      </c>
      <c r="J253" t="s">
        <v>135</v>
      </c>
      <c r="K253" t="s">
        <v>119</v>
      </c>
      <c r="L253" t="s">
        <v>119</v>
      </c>
      <c r="M253" t="s">
        <v>116</v>
      </c>
      <c r="N253" t="s">
        <v>109</v>
      </c>
      <c r="O253" t="s">
        <v>118</v>
      </c>
      <c r="P253" t="s">
        <v>121</v>
      </c>
      <c r="Q253">
        <v>118</v>
      </c>
      <c r="R253"/>
      <c r="S253"/>
      <c r="T253"/>
      <c r="U253" t="s">
        <v>112</v>
      </c>
      <c r="V253" t="s">
        <v>113</v>
      </c>
      <c r="W253" s="21" t="str">
        <f t="shared" si="10"/>
        <v>Professional Practice and Portfolio Development 1</v>
      </c>
    </row>
    <row r="254" spans="1:23" s="21" customFormat="1" x14ac:dyDescent="0.25">
      <c r="A254" t="s">
        <v>191</v>
      </c>
      <c r="B254" t="s">
        <v>104</v>
      </c>
      <c r="C254" t="str">
        <f t="shared" si="9"/>
        <v>Digital Technology Solutions BSc (Enhanced)</v>
      </c>
      <c r="D254">
        <v>36</v>
      </c>
      <c r="E254">
        <v>1489</v>
      </c>
      <c r="F254" t="b">
        <v>1</v>
      </c>
      <c r="G254" t="b">
        <v>1</v>
      </c>
      <c r="H254">
        <v>4</v>
      </c>
      <c r="I254">
        <v>6</v>
      </c>
      <c r="J254" t="s">
        <v>135</v>
      </c>
      <c r="K254" t="s">
        <v>122</v>
      </c>
      <c r="L254" t="s">
        <v>122</v>
      </c>
      <c r="M254" t="s">
        <v>122</v>
      </c>
      <c r="N254" t="s">
        <v>64</v>
      </c>
      <c r="O254" t="s">
        <v>116</v>
      </c>
      <c r="P254" t="s">
        <v>111</v>
      </c>
      <c r="Q254">
        <v>30</v>
      </c>
      <c r="R254"/>
      <c r="S254"/>
      <c r="T254"/>
      <c r="U254" t="s">
        <v>112</v>
      </c>
      <c r="V254" t="s">
        <v>113</v>
      </c>
      <c r="W254" s="21" t="str">
        <f t="shared" si="10"/>
        <v>Professional Practice and Portfolio Development 1</v>
      </c>
    </row>
    <row r="255" spans="1:23" s="21" customFormat="1" x14ac:dyDescent="0.25">
      <c r="A255" t="s">
        <v>191</v>
      </c>
      <c r="B255" t="s">
        <v>104</v>
      </c>
      <c r="C255" t="str">
        <f t="shared" si="9"/>
        <v>Digital Technology Solutions BSc (Enhanced)</v>
      </c>
      <c r="D255">
        <v>36</v>
      </c>
      <c r="E255">
        <v>1489</v>
      </c>
      <c r="F255" t="b">
        <v>1</v>
      </c>
      <c r="G255" t="b">
        <v>1</v>
      </c>
      <c r="H255">
        <v>5</v>
      </c>
      <c r="I255">
        <v>7</v>
      </c>
      <c r="J255" t="s">
        <v>199</v>
      </c>
      <c r="K255" t="s">
        <v>106</v>
      </c>
      <c r="L255" t="s">
        <v>107</v>
      </c>
      <c r="M255" t="s">
        <v>108</v>
      </c>
      <c r="N255" t="s">
        <v>109</v>
      </c>
      <c r="O255" t="s">
        <v>110</v>
      </c>
      <c r="P255" t="s">
        <v>111</v>
      </c>
      <c r="Q255">
        <v>40</v>
      </c>
      <c r="R255"/>
      <c r="S255"/>
      <c r="T255"/>
      <c r="U255" t="s">
        <v>112</v>
      </c>
      <c r="V255" t="s">
        <v>113</v>
      </c>
      <c r="W255" s="21" t="str">
        <f t="shared" si="10"/>
        <v>Business Systems and Processes</v>
      </c>
    </row>
    <row r="256" spans="1:23" s="21" customFormat="1" x14ac:dyDescent="0.25">
      <c r="A256" t="s">
        <v>191</v>
      </c>
      <c r="B256" t="s">
        <v>104</v>
      </c>
      <c r="C256" t="str">
        <f t="shared" si="9"/>
        <v>Digital Technology Solutions BSc (Enhanced)</v>
      </c>
      <c r="D256">
        <v>36</v>
      </c>
      <c r="E256">
        <v>1489</v>
      </c>
      <c r="F256" t="b">
        <v>1</v>
      </c>
      <c r="G256" t="b">
        <v>1</v>
      </c>
      <c r="H256">
        <v>5</v>
      </c>
      <c r="I256">
        <v>7</v>
      </c>
      <c r="J256" t="s">
        <v>199</v>
      </c>
      <c r="K256" t="s">
        <v>114</v>
      </c>
      <c r="L256" t="s">
        <v>200</v>
      </c>
      <c r="M256" t="s">
        <v>116</v>
      </c>
      <c r="N256" t="s">
        <v>117</v>
      </c>
      <c r="O256" t="s">
        <v>118</v>
      </c>
      <c r="P256" t="s">
        <v>111</v>
      </c>
      <c r="Q256">
        <v>18</v>
      </c>
      <c r="R256">
        <v>3</v>
      </c>
      <c r="S256"/>
      <c r="T256">
        <v>3</v>
      </c>
      <c r="U256" t="s">
        <v>112</v>
      </c>
      <c r="V256" t="s">
        <v>113</v>
      </c>
      <c r="W256" s="21" t="str">
        <f t="shared" si="10"/>
        <v>Business Systems and Processes</v>
      </c>
    </row>
    <row r="257" spans="1:23" x14ac:dyDescent="0.25">
      <c r="A257" t="s">
        <v>191</v>
      </c>
      <c r="B257" t="s">
        <v>104</v>
      </c>
      <c r="C257" t="str">
        <f t="shared" si="9"/>
        <v>Digital Technology Solutions BSc (Enhanced)</v>
      </c>
      <c r="D257">
        <v>36</v>
      </c>
      <c r="E257">
        <v>1489</v>
      </c>
      <c r="F257" t="b">
        <v>1</v>
      </c>
      <c r="G257" t="b">
        <v>1</v>
      </c>
      <c r="H257">
        <v>5</v>
      </c>
      <c r="I257">
        <v>7</v>
      </c>
      <c r="J257" t="s">
        <v>199</v>
      </c>
      <c r="K257" t="s">
        <v>119</v>
      </c>
      <c r="L257" t="s">
        <v>119</v>
      </c>
      <c r="M257" t="s">
        <v>116</v>
      </c>
      <c r="N257" t="s">
        <v>109</v>
      </c>
      <c r="O257" t="s">
        <v>118</v>
      </c>
      <c r="P257" t="s">
        <v>121</v>
      </c>
      <c r="Q257">
        <v>112</v>
      </c>
      <c r="U257" t="s">
        <v>112</v>
      </c>
      <c r="V257" t="s">
        <v>113</v>
      </c>
      <c r="W257" t="str">
        <f t="shared" si="10"/>
        <v>Business Systems and Processes</v>
      </c>
    </row>
    <row r="258" spans="1:23" x14ac:dyDescent="0.25">
      <c r="A258" t="s">
        <v>191</v>
      </c>
      <c r="B258" t="s">
        <v>104</v>
      </c>
      <c r="C258" t="str">
        <f t="shared" si="9"/>
        <v>Digital Technology Solutions BSc (Enhanced)</v>
      </c>
      <c r="D258">
        <v>36</v>
      </c>
      <c r="E258">
        <v>1489</v>
      </c>
      <c r="F258" t="b">
        <v>1</v>
      </c>
      <c r="G258" t="b">
        <v>1</v>
      </c>
      <c r="H258">
        <v>5</v>
      </c>
      <c r="I258">
        <v>7</v>
      </c>
      <c r="J258" t="s">
        <v>199</v>
      </c>
      <c r="K258" t="s">
        <v>122</v>
      </c>
      <c r="L258" t="s">
        <v>122</v>
      </c>
      <c r="M258" t="s">
        <v>122</v>
      </c>
      <c r="N258" t="s">
        <v>64</v>
      </c>
      <c r="O258" t="s">
        <v>116</v>
      </c>
      <c r="P258" t="s">
        <v>111</v>
      </c>
      <c r="Q258">
        <v>30</v>
      </c>
      <c r="U258" t="s">
        <v>112</v>
      </c>
      <c r="V258" t="s">
        <v>113</v>
      </c>
      <c r="W258" t="str">
        <f t="shared" si="10"/>
        <v>Business Systems and Processes</v>
      </c>
    </row>
    <row r="259" spans="1:23" x14ac:dyDescent="0.25">
      <c r="A259" t="s">
        <v>191</v>
      </c>
      <c r="B259" t="s">
        <v>104</v>
      </c>
      <c r="C259" t="str">
        <f t="shared" si="9"/>
        <v>Digital Technology Solutions BSc (Enhanced)</v>
      </c>
      <c r="D259">
        <v>36</v>
      </c>
      <c r="E259">
        <v>1489</v>
      </c>
      <c r="F259" t="b">
        <v>1</v>
      </c>
      <c r="G259" t="b">
        <v>1</v>
      </c>
      <c r="H259">
        <v>5</v>
      </c>
      <c r="I259">
        <v>8</v>
      </c>
      <c r="J259" t="s">
        <v>201</v>
      </c>
      <c r="K259" t="s">
        <v>106</v>
      </c>
      <c r="L259" t="s">
        <v>107</v>
      </c>
      <c r="M259" t="s">
        <v>108</v>
      </c>
      <c r="N259" t="s">
        <v>109</v>
      </c>
      <c r="O259" t="s">
        <v>110</v>
      </c>
      <c r="P259" t="s">
        <v>111</v>
      </c>
      <c r="Q259">
        <v>40</v>
      </c>
      <c r="U259" t="s">
        <v>112</v>
      </c>
      <c r="V259" t="s">
        <v>113</v>
      </c>
      <c r="W259" t="str">
        <f t="shared" si="10"/>
        <v>Cloud Solutions and Architectures</v>
      </c>
    </row>
    <row r="260" spans="1:23" x14ac:dyDescent="0.25">
      <c r="A260" t="s">
        <v>191</v>
      </c>
      <c r="B260" t="s">
        <v>104</v>
      </c>
      <c r="C260" t="str">
        <f t="shared" si="9"/>
        <v>Digital Technology Solutions BSc (Enhanced)</v>
      </c>
      <c r="D260">
        <v>36</v>
      </c>
      <c r="E260">
        <v>1489</v>
      </c>
      <c r="F260" t="b">
        <v>1</v>
      </c>
      <c r="G260" t="b">
        <v>1</v>
      </c>
      <c r="H260">
        <v>5</v>
      </c>
      <c r="I260">
        <v>8</v>
      </c>
      <c r="J260" t="s">
        <v>201</v>
      </c>
      <c r="K260" t="s">
        <v>114</v>
      </c>
      <c r="L260" t="s">
        <v>202</v>
      </c>
      <c r="M260" t="s">
        <v>116</v>
      </c>
      <c r="N260" t="s">
        <v>117</v>
      </c>
      <c r="O260" t="s">
        <v>118</v>
      </c>
      <c r="P260" t="s">
        <v>111</v>
      </c>
      <c r="Q260">
        <v>9</v>
      </c>
      <c r="R260">
        <v>1.5</v>
      </c>
      <c r="T260">
        <v>1.5</v>
      </c>
      <c r="U260" t="s">
        <v>112</v>
      </c>
      <c r="V260" t="s">
        <v>113</v>
      </c>
      <c r="W260" t="str">
        <f t="shared" si="10"/>
        <v>Cloud Solutions and Architectures</v>
      </c>
    </row>
    <row r="261" spans="1:23" x14ac:dyDescent="0.25">
      <c r="A261" t="s">
        <v>191</v>
      </c>
      <c r="B261" t="s">
        <v>104</v>
      </c>
      <c r="C261" t="str">
        <f t="shared" si="9"/>
        <v>Digital Technology Solutions BSc (Enhanced)</v>
      </c>
      <c r="D261">
        <v>36</v>
      </c>
      <c r="E261">
        <v>1489</v>
      </c>
      <c r="F261" t="b">
        <v>1</v>
      </c>
      <c r="G261" t="b">
        <v>1</v>
      </c>
      <c r="H261">
        <v>5</v>
      </c>
      <c r="I261">
        <v>8</v>
      </c>
      <c r="J261" t="s">
        <v>201</v>
      </c>
      <c r="K261" t="s">
        <v>119</v>
      </c>
      <c r="L261" t="s">
        <v>119</v>
      </c>
      <c r="M261" t="s">
        <v>116</v>
      </c>
      <c r="N261" t="s">
        <v>109</v>
      </c>
      <c r="O261" t="s">
        <v>118</v>
      </c>
      <c r="P261" t="s">
        <v>121</v>
      </c>
      <c r="Q261">
        <v>121</v>
      </c>
      <c r="U261" t="s">
        <v>112</v>
      </c>
      <c r="V261" t="s">
        <v>113</v>
      </c>
      <c r="W261" t="str">
        <f t="shared" si="10"/>
        <v>Cloud Solutions and Architectures</v>
      </c>
    </row>
    <row r="262" spans="1:23" x14ac:dyDescent="0.25">
      <c r="A262" t="s">
        <v>191</v>
      </c>
      <c r="B262" t="s">
        <v>104</v>
      </c>
      <c r="C262" t="str">
        <f t="shared" si="9"/>
        <v>Digital Technology Solutions BSc (Enhanced)</v>
      </c>
      <c r="D262">
        <v>36</v>
      </c>
      <c r="E262">
        <v>1489</v>
      </c>
      <c r="F262" t="b">
        <v>1</v>
      </c>
      <c r="G262" t="b">
        <v>1</v>
      </c>
      <c r="H262">
        <v>5</v>
      </c>
      <c r="I262">
        <v>8</v>
      </c>
      <c r="J262" t="s">
        <v>201</v>
      </c>
      <c r="K262" t="s">
        <v>122</v>
      </c>
      <c r="L262" t="s">
        <v>122</v>
      </c>
      <c r="M262" t="s">
        <v>122</v>
      </c>
      <c r="N262" t="s">
        <v>64</v>
      </c>
      <c r="O262" t="s">
        <v>116</v>
      </c>
      <c r="P262" t="s">
        <v>111</v>
      </c>
      <c r="Q262">
        <v>30</v>
      </c>
      <c r="U262" t="s">
        <v>112</v>
      </c>
      <c r="V262" t="s">
        <v>113</v>
      </c>
      <c r="W262" t="str">
        <f t="shared" si="10"/>
        <v>Cloud Solutions and Architectures</v>
      </c>
    </row>
    <row r="263" spans="1:23" x14ac:dyDescent="0.25">
      <c r="A263" t="s">
        <v>191</v>
      </c>
      <c r="B263" t="s">
        <v>104</v>
      </c>
      <c r="C263" t="str">
        <f t="shared" si="9"/>
        <v>Digital Technology Solutions BSc (Enhanced)</v>
      </c>
      <c r="D263">
        <v>36</v>
      </c>
      <c r="E263">
        <v>1489</v>
      </c>
      <c r="F263" t="b">
        <v>1</v>
      </c>
      <c r="G263" t="b">
        <v>1</v>
      </c>
      <c r="H263">
        <v>5</v>
      </c>
      <c r="I263">
        <v>9</v>
      </c>
      <c r="J263" t="s">
        <v>203</v>
      </c>
      <c r="K263" t="s">
        <v>106</v>
      </c>
      <c r="L263" t="s">
        <v>107</v>
      </c>
      <c r="M263" t="s">
        <v>108</v>
      </c>
      <c r="N263" t="s">
        <v>109</v>
      </c>
      <c r="O263" t="s">
        <v>110</v>
      </c>
      <c r="P263" t="s">
        <v>111</v>
      </c>
      <c r="Q263">
        <v>40</v>
      </c>
      <c r="U263" t="s">
        <v>112</v>
      </c>
      <c r="V263" t="s">
        <v>113</v>
      </c>
      <c r="W263" t="str">
        <f t="shared" si="10"/>
        <v>Cyber Security</v>
      </c>
    </row>
    <row r="264" spans="1:23" x14ac:dyDescent="0.25">
      <c r="A264" t="s">
        <v>191</v>
      </c>
      <c r="B264" t="s">
        <v>104</v>
      </c>
      <c r="C264" t="str">
        <f t="shared" si="9"/>
        <v>Digital Technology Solutions BSc (Enhanced)</v>
      </c>
      <c r="D264">
        <v>36</v>
      </c>
      <c r="E264">
        <v>1489</v>
      </c>
      <c r="F264" t="b">
        <v>1</v>
      </c>
      <c r="G264" t="b">
        <v>1</v>
      </c>
      <c r="H264">
        <v>5</v>
      </c>
      <c r="I264">
        <v>9</v>
      </c>
      <c r="J264" t="s">
        <v>203</v>
      </c>
      <c r="K264" t="s">
        <v>114</v>
      </c>
      <c r="L264" t="s">
        <v>200</v>
      </c>
      <c r="M264" t="s">
        <v>116</v>
      </c>
      <c r="N264" t="s">
        <v>117</v>
      </c>
      <c r="O264" t="s">
        <v>118</v>
      </c>
      <c r="P264" t="s">
        <v>111</v>
      </c>
      <c r="Q264">
        <v>18</v>
      </c>
      <c r="R264">
        <v>3</v>
      </c>
      <c r="T264">
        <v>3</v>
      </c>
      <c r="U264" t="s">
        <v>112</v>
      </c>
      <c r="V264" t="s">
        <v>113</v>
      </c>
      <c r="W264" t="str">
        <f t="shared" si="10"/>
        <v>Cyber Security</v>
      </c>
    </row>
    <row r="265" spans="1:23" x14ac:dyDescent="0.25">
      <c r="A265" t="s">
        <v>191</v>
      </c>
      <c r="B265" t="s">
        <v>104</v>
      </c>
      <c r="C265" t="str">
        <f t="shared" si="9"/>
        <v>Digital Technology Solutions BSc (Enhanced)</v>
      </c>
      <c r="D265">
        <v>36</v>
      </c>
      <c r="E265">
        <v>1489</v>
      </c>
      <c r="F265" t="b">
        <v>1</v>
      </c>
      <c r="G265" t="b">
        <v>1</v>
      </c>
      <c r="H265">
        <v>5</v>
      </c>
      <c r="I265">
        <v>9</v>
      </c>
      <c r="J265" t="s">
        <v>203</v>
      </c>
      <c r="K265" t="s">
        <v>119</v>
      </c>
      <c r="L265" t="s">
        <v>119</v>
      </c>
      <c r="M265" t="s">
        <v>116</v>
      </c>
      <c r="N265" t="s">
        <v>109</v>
      </c>
      <c r="O265" t="s">
        <v>118</v>
      </c>
      <c r="P265" t="s">
        <v>121</v>
      </c>
      <c r="Q265">
        <v>112</v>
      </c>
      <c r="U265" t="s">
        <v>112</v>
      </c>
      <c r="V265" t="s">
        <v>113</v>
      </c>
      <c r="W265" t="str">
        <f t="shared" si="10"/>
        <v>Cyber Security</v>
      </c>
    </row>
    <row r="266" spans="1:23" x14ac:dyDescent="0.25">
      <c r="A266" t="s">
        <v>191</v>
      </c>
      <c r="B266" t="s">
        <v>104</v>
      </c>
      <c r="C266" t="str">
        <f t="shared" si="9"/>
        <v>Digital Technology Solutions BSc (Enhanced)</v>
      </c>
      <c r="D266">
        <v>36</v>
      </c>
      <c r="E266">
        <v>1489</v>
      </c>
      <c r="F266" t="b">
        <v>1</v>
      </c>
      <c r="G266" t="b">
        <v>1</v>
      </c>
      <c r="H266">
        <v>5</v>
      </c>
      <c r="I266">
        <v>9</v>
      </c>
      <c r="J266" t="s">
        <v>203</v>
      </c>
      <c r="K266" t="s">
        <v>122</v>
      </c>
      <c r="L266" t="s">
        <v>122</v>
      </c>
      <c r="M266" t="s">
        <v>122</v>
      </c>
      <c r="N266" t="s">
        <v>64</v>
      </c>
      <c r="O266" t="s">
        <v>116</v>
      </c>
      <c r="P266" t="s">
        <v>111</v>
      </c>
      <c r="Q266">
        <v>30</v>
      </c>
      <c r="U266" t="s">
        <v>112</v>
      </c>
      <c r="V266" t="s">
        <v>113</v>
      </c>
      <c r="W266" t="str">
        <f t="shared" si="10"/>
        <v>Cyber Security</v>
      </c>
    </row>
    <row r="267" spans="1:23" x14ac:dyDescent="0.25">
      <c r="A267" t="s">
        <v>191</v>
      </c>
      <c r="B267" t="s">
        <v>104</v>
      </c>
      <c r="C267" t="str">
        <f t="shared" si="9"/>
        <v>Digital Technology Solutions BSc (Enhanced)</v>
      </c>
      <c r="D267">
        <v>36</v>
      </c>
      <c r="E267">
        <v>1489</v>
      </c>
      <c r="F267" t="b">
        <v>1</v>
      </c>
      <c r="G267" t="b">
        <v>1</v>
      </c>
      <c r="H267">
        <v>5</v>
      </c>
      <c r="I267">
        <v>10</v>
      </c>
      <c r="J267" t="s">
        <v>204</v>
      </c>
      <c r="K267" t="s">
        <v>106</v>
      </c>
      <c r="L267" t="s">
        <v>107</v>
      </c>
      <c r="M267" t="s">
        <v>108</v>
      </c>
      <c r="N267" t="s">
        <v>109</v>
      </c>
      <c r="O267" t="s">
        <v>110</v>
      </c>
      <c r="P267" t="s">
        <v>111</v>
      </c>
      <c r="Q267">
        <v>40</v>
      </c>
      <c r="U267" t="s">
        <v>112</v>
      </c>
      <c r="V267" t="s">
        <v>113</v>
      </c>
      <c r="W267" t="str">
        <f t="shared" si="10"/>
        <v>Practical Data Analytics</v>
      </c>
    </row>
    <row r="268" spans="1:23" x14ac:dyDescent="0.25">
      <c r="A268" t="s">
        <v>191</v>
      </c>
      <c r="B268" t="s">
        <v>104</v>
      </c>
      <c r="C268" t="str">
        <f t="shared" si="9"/>
        <v>Digital Technology Solutions BSc (Enhanced)</v>
      </c>
      <c r="D268">
        <v>36</v>
      </c>
      <c r="E268">
        <v>1489</v>
      </c>
      <c r="F268" t="b">
        <v>1</v>
      </c>
      <c r="G268" t="b">
        <v>1</v>
      </c>
      <c r="H268">
        <v>5</v>
      </c>
      <c r="I268">
        <v>10</v>
      </c>
      <c r="J268" t="s">
        <v>204</v>
      </c>
      <c r="K268" t="s">
        <v>114</v>
      </c>
      <c r="L268" t="s">
        <v>200</v>
      </c>
      <c r="M268" t="s">
        <v>116</v>
      </c>
      <c r="N268" t="s">
        <v>117</v>
      </c>
      <c r="O268" t="s">
        <v>118</v>
      </c>
      <c r="P268" t="s">
        <v>111</v>
      </c>
      <c r="Q268">
        <v>18</v>
      </c>
      <c r="R268">
        <v>3</v>
      </c>
      <c r="T268">
        <v>3</v>
      </c>
      <c r="U268" t="s">
        <v>112</v>
      </c>
      <c r="V268" t="s">
        <v>113</v>
      </c>
      <c r="W268" t="str">
        <f t="shared" si="10"/>
        <v>Practical Data Analytics</v>
      </c>
    </row>
    <row r="269" spans="1:23" x14ac:dyDescent="0.25">
      <c r="A269" t="s">
        <v>191</v>
      </c>
      <c r="B269" t="s">
        <v>104</v>
      </c>
      <c r="C269" t="str">
        <f t="shared" si="9"/>
        <v>Digital Technology Solutions BSc (Enhanced)</v>
      </c>
      <c r="D269">
        <v>36</v>
      </c>
      <c r="E269">
        <v>1489</v>
      </c>
      <c r="F269" t="b">
        <v>1</v>
      </c>
      <c r="G269" t="b">
        <v>1</v>
      </c>
      <c r="H269">
        <v>5</v>
      </c>
      <c r="I269">
        <v>10</v>
      </c>
      <c r="J269" t="s">
        <v>204</v>
      </c>
      <c r="K269" t="s">
        <v>119</v>
      </c>
      <c r="L269" t="s">
        <v>119</v>
      </c>
      <c r="M269" t="s">
        <v>116</v>
      </c>
      <c r="N269" t="s">
        <v>109</v>
      </c>
      <c r="O269" t="s">
        <v>118</v>
      </c>
      <c r="P269" t="s">
        <v>121</v>
      </c>
      <c r="Q269">
        <v>112</v>
      </c>
      <c r="U269" t="s">
        <v>112</v>
      </c>
      <c r="V269" t="s">
        <v>113</v>
      </c>
      <c r="W269" t="str">
        <f t="shared" si="10"/>
        <v>Practical Data Analytics</v>
      </c>
    </row>
    <row r="270" spans="1:23" x14ac:dyDescent="0.25">
      <c r="A270" t="s">
        <v>191</v>
      </c>
      <c r="B270" t="s">
        <v>104</v>
      </c>
      <c r="C270" t="str">
        <f t="shared" si="9"/>
        <v>Digital Technology Solutions BSc (Enhanced)</v>
      </c>
      <c r="D270">
        <v>36</v>
      </c>
      <c r="E270">
        <v>1489</v>
      </c>
      <c r="F270" t="b">
        <v>1</v>
      </c>
      <c r="G270" t="b">
        <v>1</v>
      </c>
      <c r="H270">
        <v>5</v>
      </c>
      <c r="I270">
        <v>10</v>
      </c>
      <c r="J270" t="s">
        <v>204</v>
      </c>
      <c r="K270" t="s">
        <v>122</v>
      </c>
      <c r="L270" t="s">
        <v>122</v>
      </c>
      <c r="M270" t="s">
        <v>122</v>
      </c>
      <c r="N270" t="s">
        <v>64</v>
      </c>
      <c r="O270" t="s">
        <v>116</v>
      </c>
      <c r="P270" t="s">
        <v>111</v>
      </c>
      <c r="Q270">
        <v>30</v>
      </c>
      <c r="U270" t="s">
        <v>112</v>
      </c>
      <c r="V270" t="s">
        <v>113</v>
      </c>
      <c r="W270" t="str">
        <f t="shared" si="10"/>
        <v>Practical Data Analytics</v>
      </c>
    </row>
    <row r="271" spans="1:23" x14ac:dyDescent="0.25">
      <c r="A271" t="s">
        <v>191</v>
      </c>
      <c r="B271" t="s">
        <v>104</v>
      </c>
      <c r="C271" t="str">
        <f t="shared" si="9"/>
        <v>Digital Technology Solutions BSc (Enhanced)</v>
      </c>
      <c r="D271">
        <v>36</v>
      </c>
      <c r="E271">
        <v>1489</v>
      </c>
      <c r="F271" t="b">
        <v>1</v>
      </c>
      <c r="G271" t="b">
        <v>1</v>
      </c>
      <c r="H271">
        <v>5</v>
      </c>
      <c r="I271">
        <v>12</v>
      </c>
      <c r="J271" t="s">
        <v>143</v>
      </c>
      <c r="K271" t="s">
        <v>106</v>
      </c>
      <c r="L271" t="s">
        <v>107</v>
      </c>
      <c r="M271" t="s">
        <v>108</v>
      </c>
      <c r="N271" t="s">
        <v>109</v>
      </c>
      <c r="O271" t="s">
        <v>110</v>
      </c>
      <c r="P271" t="s">
        <v>111</v>
      </c>
      <c r="Q271">
        <v>40</v>
      </c>
      <c r="U271" t="s">
        <v>112</v>
      </c>
      <c r="V271" t="s">
        <v>113</v>
      </c>
      <c r="W271" t="str">
        <f t="shared" si="10"/>
        <v>Professional Practice and Portfolio Development 2</v>
      </c>
    </row>
    <row r="272" spans="1:23" x14ac:dyDescent="0.25">
      <c r="A272" t="s">
        <v>191</v>
      </c>
      <c r="B272" t="s">
        <v>104</v>
      </c>
      <c r="C272" t="str">
        <f t="shared" si="9"/>
        <v>Digital Technology Solutions BSc (Enhanced)</v>
      </c>
      <c r="D272">
        <v>36</v>
      </c>
      <c r="E272">
        <v>1489</v>
      </c>
      <c r="F272" t="b">
        <v>1</v>
      </c>
      <c r="G272" t="b">
        <v>1</v>
      </c>
      <c r="H272">
        <v>5</v>
      </c>
      <c r="I272">
        <v>12</v>
      </c>
      <c r="J272" t="s">
        <v>143</v>
      </c>
      <c r="K272" t="s">
        <v>114</v>
      </c>
      <c r="L272" t="s">
        <v>200</v>
      </c>
      <c r="M272" t="s">
        <v>116</v>
      </c>
      <c r="N272" t="s">
        <v>117</v>
      </c>
      <c r="O272" t="s">
        <v>118</v>
      </c>
      <c r="P272" t="s">
        <v>111</v>
      </c>
      <c r="Q272">
        <v>9</v>
      </c>
      <c r="R272">
        <v>3</v>
      </c>
      <c r="T272">
        <v>3</v>
      </c>
      <c r="U272" t="s">
        <v>112</v>
      </c>
      <c r="V272" t="s">
        <v>113</v>
      </c>
      <c r="W272" t="str">
        <f t="shared" si="10"/>
        <v>Professional Practice and Portfolio Development 2</v>
      </c>
    </row>
    <row r="273" spans="1:23" x14ac:dyDescent="0.25">
      <c r="A273" t="s">
        <v>191</v>
      </c>
      <c r="B273" t="s">
        <v>104</v>
      </c>
      <c r="C273" t="str">
        <f t="shared" si="9"/>
        <v>Digital Technology Solutions BSc (Enhanced)</v>
      </c>
      <c r="D273">
        <v>36</v>
      </c>
      <c r="E273">
        <v>1489</v>
      </c>
      <c r="F273" t="b">
        <v>1</v>
      </c>
      <c r="G273" t="b">
        <v>1</v>
      </c>
      <c r="H273">
        <v>5</v>
      </c>
      <c r="I273">
        <v>12</v>
      </c>
      <c r="J273" t="s">
        <v>143</v>
      </c>
      <c r="K273" t="s">
        <v>119</v>
      </c>
      <c r="L273" t="s">
        <v>119</v>
      </c>
      <c r="M273" t="s">
        <v>116</v>
      </c>
      <c r="N273" t="s">
        <v>109</v>
      </c>
      <c r="O273" t="s">
        <v>118</v>
      </c>
      <c r="P273" t="s">
        <v>121</v>
      </c>
      <c r="Q273">
        <v>121</v>
      </c>
      <c r="U273" t="s">
        <v>112</v>
      </c>
      <c r="V273" t="s">
        <v>113</v>
      </c>
      <c r="W273" t="str">
        <f t="shared" si="10"/>
        <v>Professional Practice and Portfolio Development 2</v>
      </c>
    </row>
    <row r="274" spans="1:23" x14ac:dyDescent="0.25">
      <c r="A274" t="s">
        <v>191</v>
      </c>
      <c r="B274" t="s">
        <v>104</v>
      </c>
      <c r="C274" t="str">
        <f t="shared" si="9"/>
        <v>Digital Technology Solutions BSc (Enhanced)</v>
      </c>
      <c r="D274">
        <v>36</v>
      </c>
      <c r="E274">
        <v>1489</v>
      </c>
      <c r="F274" t="b">
        <v>1</v>
      </c>
      <c r="G274" t="b">
        <v>1</v>
      </c>
      <c r="H274">
        <v>5</v>
      </c>
      <c r="I274">
        <v>12</v>
      </c>
      <c r="J274" t="s">
        <v>143</v>
      </c>
      <c r="K274" t="s">
        <v>122</v>
      </c>
      <c r="L274" t="s">
        <v>122</v>
      </c>
      <c r="M274" t="s">
        <v>122</v>
      </c>
      <c r="N274" t="s">
        <v>64</v>
      </c>
      <c r="O274" t="s">
        <v>116</v>
      </c>
      <c r="P274" t="s">
        <v>111</v>
      </c>
      <c r="Q274">
        <v>30</v>
      </c>
      <c r="U274" t="s">
        <v>112</v>
      </c>
      <c r="V274" t="s">
        <v>113</v>
      </c>
      <c r="W274" t="str">
        <f t="shared" si="10"/>
        <v>Professional Practice and Portfolio Development 2</v>
      </c>
    </row>
    <row r="275" spans="1:23" x14ac:dyDescent="0.25">
      <c r="A275" t="s">
        <v>191</v>
      </c>
      <c r="B275" t="s">
        <v>104</v>
      </c>
      <c r="C275" t="str">
        <f t="shared" si="9"/>
        <v>Digital Technology Solutions BSc (Enhanced)</v>
      </c>
      <c r="D275">
        <v>36</v>
      </c>
      <c r="E275">
        <v>1489</v>
      </c>
      <c r="F275" t="b">
        <v>1</v>
      </c>
      <c r="G275" t="b">
        <v>1</v>
      </c>
      <c r="H275">
        <v>6</v>
      </c>
      <c r="I275">
        <v>13</v>
      </c>
      <c r="J275" t="s">
        <v>205</v>
      </c>
      <c r="K275" t="s">
        <v>106</v>
      </c>
      <c r="L275" t="s">
        <v>107</v>
      </c>
      <c r="M275" t="s">
        <v>108</v>
      </c>
      <c r="N275" t="s">
        <v>109</v>
      </c>
      <c r="O275" t="s">
        <v>110</v>
      </c>
      <c r="P275" t="s">
        <v>111</v>
      </c>
      <c r="Q275">
        <v>40</v>
      </c>
      <c r="U275" t="s">
        <v>112</v>
      </c>
      <c r="V275" t="s">
        <v>113</v>
      </c>
      <c r="W275" t="str">
        <f t="shared" si="10"/>
        <v>Practical Research Proposals</v>
      </c>
    </row>
    <row r="276" spans="1:23" x14ac:dyDescent="0.25">
      <c r="A276" t="s">
        <v>191</v>
      </c>
      <c r="B276" t="s">
        <v>104</v>
      </c>
      <c r="C276" t="str">
        <f t="shared" si="9"/>
        <v>Digital Technology Solutions BSc (Enhanced)</v>
      </c>
      <c r="D276">
        <v>36</v>
      </c>
      <c r="E276">
        <v>1489</v>
      </c>
      <c r="F276" t="b">
        <v>1</v>
      </c>
      <c r="G276" t="b">
        <v>1</v>
      </c>
      <c r="H276">
        <v>6</v>
      </c>
      <c r="I276">
        <v>13</v>
      </c>
      <c r="J276" t="s">
        <v>205</v>
      </c>
      <c r="K276" t="s">
        <v>114</v>
      </c>
      <c r="L276" t="s">
        <v>202</v>
      </c>
      <c r="M276" t="s">
        <v>116</v>
      </c>
      <c r="N276" t="s">
        <v>117</v>
      </c>
      <c r="O276" t="s">
        <v>118</v>
      </c>
      <c r="P276" t="s">
        <v>111</v>
      </c>
      <c r="Q276">
        <v>18</v>
      </c>
      <c r="R276">
        <v>1.5</v>
      </c>
      <c r="T276">
        <v>1.5</v>
      </c>
      <c r="U276" t="s">
        <v>112</v>
      </c>
      <c r="V276" t="s">
        <v>113</v>
      </c>
      <c r="W276" t="str">
        <f t="shared" si="10"/>
        <v>Practical Research Proposals</v>
      </c>
    </row>
    <row r="277" spans="1:23" x14ac:dyDescent="0.25">
      <c r="A277" t="s">
        <v>191</v>
      </c>
      <c r="B277" t="s">
        <v>104</v>
      </c>
      <c r="C277" t="str">
        <f t="shared" ref="C277:C340" si="11">IF(B277="N/A",A277,A277&amp;" - "&amp;B277)</f>
        <v>Digital Technology Solutions BSc (Enhanced)</v>
      </c>
      <c r="D277">
        <v>36</v>
      </c>
      <c r="E277">
        <v>1489</v>
      </c>
      <c r="F277" t="b">
        <v>1</v>
      </c>
      <c r="G277" t="b">
        <v>1</v>
      </c>
      <c r="H277">
        <v>6</v>
      </c>
      <c r="I277">
        <v>13</v>
      </c>
      <c r="J277" t="s">
        <v>205</v>
      </c>
      <c r="K277" t="s">
        <v>119</v>
      </c>
      <c r="L277" t="s">
        <v>119</v>
      </c>
      <c r="M277" t="s">
        <v>116</v>
      </c>
      <c r="N277" t="s">
        <v>109</v>
      </c>
      <c r="O277" t="s">
        <v>118</v>
      </c>
      <c r="P277" t="s">
        <v>121</v>
      </c>
      <c r="Q277">
        <v>112</v>
      </c>
      <c r="U277" t="s">
        <v>112</v>
      </c>
      <c r="V277" t="s">
        <v>113</v>
      </c>
      <c r="W277" t="str">
        <f t="shared" si="10"/>
        <v>Practical Research Proposals</v>
      </c>
    </row>
    <row r="278" spans="1:23" x14ac:dyDescent="0.25">
      <c r="A278" t="s">
        <v>191</v>
      </c>
      <c r="B278" t="s">
        <v>104</v>
      </c>
      <c r="C278" t="str">
        <f t="shared" si="11"/>
        <v>Digital Technology Solutions BSc (Enhanced)</v>
      </c>
      <c r="D278">
        <v>36</v>
      </c>
      <c r="E278">
        <v>1489</v>
      </c>
      <c r="F278" t="b">
        <v>1</v>
      </c>
      <c r="G278" t="b">
        <v>1</v>
      </c>
      <c r="H278">
        <v>6</v>
      </c>
      <c r="I278">
        <v>13</v>
      </c>
      <c r="J278" t="s">
        <v>205</v>
      </c>
      <c r="K278" t="s">
        <v>122</v>
      </c>
      <c r="L278" t="s">
        <v>122</v>
      </c>
      <c r="M278" t="s">
        <v>122</v>
      </c>
      <c r="N278" t="s">
        <v>64</v>
      </c>
      <c r="O278" t="s">
        <v>116</v>
      </c>
      <c r="P278" t="s">
        <v>111</v>
      </c>
      <c r="Q278">
        <v>30</v>
      </c>
      <c r="U278" t="s">
        <v>112</v>
      </c>
      <c r="V278" t="s">
        <v>113</v>
      </c>
      <c r="W278" t="str">
        <f t="shared" si="10"/>
        <v>Practical Research Proposals</v>
      </c>
    </row>
    <row r="279" spans="1:23" x14ac:dyDescent="0.25">
      <c r="A279" t="s">
        <v>191</v>
      </c>
      <c r="B279" t="s">
        <v>104</v>
      </c>
      <c r="C279" t="str">
        <f t="shared" si="11"/>
        <v>Digital Technology Solutions BSc (Enhanced)</v>
      </c>
      <c r="D279">
        <v>36</v>
      </c>
      <c r="E279">
        <v>1489</v>
      </c>
      <c r="F279" t="b">
        <v>1</v>
      </c>
      <c r="G279" t="b">
        <v>1</v>
      </c>
      <c r="H279">
        <v>6</v>
      </c>
      <c r="I279">
        <v>14</v>
      </c>
      <c r="J279" t="s">
        <v>206</v>
      </c>
      <c r="K279" t="s">
        <v>106</v>
      </c>
      <c r="L279" t="s">
        <v>107</v>
      </c>
      <c r="M279" t="s">
        <v>108</v>
      </c>
      <c r="N279" t="s">
        <v>109</v>
      </c>
      <c r="O279" t="s">
        <v>110</v>
      </c>
      <c r="P279" t="s">
        <v>111</v>
      </c>
      <c r="Q279">
        <v>20</v>
      </c>
      <c r="U279" t="s">
        <v>112</v>
      </c>
      <c r="V279" t="s">
        <v>113</v>
      </c>
      <c r="W279" t="str">
        <f t="shared" si="10"/>
        <v>Developing Technology Strategy</v>
      </c>
    </row>
    <row r="280" spans="1:23" x14ac:dyDescent="0.25">
      <c r="A280" t="s">
        <v>191</v>
      </c>
      <c r="B280" t="s">
        <v>104</v>
      </c>
      <c r="C280" t="str">
        <f t="shared" si="11"/>
        <v>Digital Technology Solutions BSc (Enhanced)</v>
      </c>
      <c r="D280">
        <v>36</v>
      </c>
      <c r="E280">
        <v>1489</v>
      </c>
      <c r="F280" t="b">
        <v>1</v>
      </c>
      <c r="G280" t="b">
        <v>1</v>
      </c>
      <c r="H280">
        <v>6</v>
      </c>
      <c r="I280">
        <v>14</v>
      </c>
      <c r="J280" t="s">
        <v>206</v>
      </c>
      <c r="K280" t="s">
        <v>114</v>
      </c>
      <c r="L280" t="s">
        <v>207</v>
      </c>
      <c r="M280" t="s">
        <v>116</v>
      </c>
      <c r="N280" t="s">
        <v>117</v>
      </c>
      <c r="O280" t="s">
        <v>118</v>
      </c>
      <c r="P280" t="s">
        <v>111</v>
      </c>
      <c r="Q280">
        <v>6</v>
      </c>
      <c r="R280">
        <v>1</v>
      </c>
      <c r="T280">
        <v>1</v>
      </c>
      <c r="U280" t="s">
        <v>112</v>
      </c>
      <c r="V280" t="s">
        <v>113</v>
      </c>
      <c r="W280" t="str">
        <f t="shared" si="10"/>
        <v>Developing Technology Strategy</v>
      </c>
    </row>
    <row r="281" spans="1:23" x14ac:dyDescent="0.25">
      <c r="A281" t="s">
        <v>191</v>
      </c>
      <c r="B281" t="s">
        <v>104</v>
      </c>
      <c r="C281" t="str">
        <f t="shared" si="11"/>
        <v>Digital Technology Solutions BSc (Enhanced)</v>
      </c>
      <c r="D281">
        <v>36</v>
      </c>
      <c r="E281">
        <v>1489</v>
      </c>
      <c r="F281" t="b">
        <v>1</v>
      </c>
      <c r="G281" t="b">
        <v>1</v>
      </c>
      <c r="H281">
        <v>6</v>
      </c>
      <c r="I281">
        <v>14</v>
      </c>
      <c r="J281" t="s">
        <v>206</v>
      </c>
      <c r="K281" t="s">
        <v>119</v>
      </c>
      <c r="L281" t="s">
        <v>119</v>
      </c>
      <c r="M281" t="s">
        <v>116</v>
      </c>
      <c r="N281" t="s">
        <v>109</v>
      </c>
      <c r="O281" t="s">
        <v>118</v>
      </c>
      <c r="P281" t="s">
        <v>121</v>
      </c>
      <c r="Q281">
        <v>59</v>
      </c>
      <c r="U281" t="s">
        <v>112</v>
      </c>
      <c r="V281" t="s">
        <v>113</v>
      </c>
      <c r="W281" t="str">
        <f t="shared" si="10"/>
        <v>Developing Technology Strategy</v>
      </c>
    </row>
    <row r="282" spans="1:23" x14ac:dyDescent="0.25">
      <c r="A282" t="s">
        <v>191</v>
      </c>
      <c r="B282" t="s">
        <v>104</v>
      </c>
      <c r="C282" t="str">
        <f t="shared" si="11"/>
        <v>Digital Technology Solutions BSc (Enhanced)</v>
      </c>
      <c r="D282">
        <v>36</v>
      </c>
      <c r="E282">
        <v>1489</v>
      </c>
      <c r="F282" t="b">
        <v>1</v>
      </c>
      <c r="G282" t="b">
        <v>1</v>
      </c>
      <c r="H282">
        <v>6</v>
      </c>
      <c r="I282">
        <v>14</v>
      </c>
      <c r="J282" t="s">
        <v>206</v>
      </c>
      <c r="K282" t="s">
        <v>122</v>
      </c>
      <c r="L282" t="s">
        <v>122</v>
      </c>
      <c r="M282" t="s">
        <v>122</v>
      </c>
      <c r="N282" t="s">
        <v>64</v>
      </c>
      <c r="O282" t="s">
        <v>116</v>
      </c>
      <c r="P282" t="s">
        <v>111</v>
      </c>
      <c r="Q282">
        <v>15</v>
      </c>
      <c r="U282" t="s">
        <v>112</v>
      </c>
      <c r="V282" t="s">
        <v>113</v>
      </c>
      <c r="W282" t="str">
        <f t="shared" si="10"/>
        <v>Developing Technology Strategy</v>
      </c>
    </row>
    <row r="283" spans="1:23" x14ac:dyDescent="0.25">
      <c r="A283" t="s">
        <v>191</v>
      </c>
      <c r="B283" t="s">
        <v>104</v>
      </c>
      <c r="C283" t="str">
        <f t="shared" si="11"/>
        <v>Digital Technology Solutions BSc (Enhanced)</v>
      </c>
      <c r="D283">
        <v>36</v>
      </c>
      <c r="E283">
        <v>1489</v>
      </c>
      <c r="F283" t="b">
        <v>1</v>
      </c>
      <c r="G283" t="b">
        <v>1</v>
      </c>
      <c r="H283">
        <v>6</v>
      </c>
      <c r="I283">
        <v>15</v>
      </c>
      <c r="J283" t="s">
        <v>208</v>
      </c>
      <c r="K283" t="s">
        <v>106</v>
      </c>
      <c r="L283" t="s">
        <v>107</v>
      </c>
      <c r="M283" t="s">
        <v>108</v>
      </c>
      <c r="N283" t="s">
        <v>109</v>
      </c>
      <c r="O283" t="s">
        <v>110</v>
      </c>
      <c r="P283" t="s">
        <v>111</v>
      </c>
      <c r="Q283">
        <v>40</v>
      </c>
      <c r="U283" t="s">
        <v>112</v>
      </c>
      <c r="V283" t="s">
        <v>113</v>
      </c>
      <c r="W283" t="str">
        <f t="shared" si="10"/>
        <v>Contemporary Issues in Digital Technology</v>
      </c>
    </row>
    <row r="284" spans="1:23" x14ac:dyDescent="0.25">
      <c r="A284" t="s">
        <v>191</v>
      </c>
      <c r="B284" t="s">
        <v>104</v>
      </c>
      <c r="C284" t="str">
        <f t="shared" si="11"/>
        <v>Digital Technology Solutions BSc (Enhanced)</v>
      </c>
      <c r="D284">
        <v>36</v>
      </c>
      <c r="E284">
        <v>1489</v>
      </c>
      <c r="F284" t="b">
        <v>1</v>
      </c>
      <c r="G284" t="b">
        <v>1</v>
      </c>
      <c r="H284">
        <v>6</v>
      </c>
      <c r="I284">
        <v>15</v>
      </c>
      <c r="J284" t="s">
        <v>208</v>
      </c>
      <c r="K284" t="s">
        <v>114</v>
      </c>
      <c r="L284" t="s">
        <v>195</v>
      </c>
      <c r="M284" t="s">
        <v>116</v>
      </c>
      <c r="N284" t="s">
        <v>117</v>
      </c>
      <c r="O284" t="s">
        <v>118</v>
      </c>
      <c r="P284" t="s">
        <v>111</v>
      </c>
      <c r="Q284">
        <v>12</v>
      </c>
      <c r="R284">
        <v>2</v>
      </c>
      <c r="T284">
        <v>2</v>
      </c>
      <c r="U284" t="s">
        <v>112</v>
      </c>
      <c r="V284" t="s">
        <v>113</v>
      </c>
      <c r="W284" t="str">
        <f t="shared" si="10"/>
        <v>Contemporary Issues in Digital Technology</v>
      </c>
    </row>
    <row r="285" spans="1:23" x14ac:dyDescent="0.25">
      <c r="A285" t="s">
        <v>191</v>
      </c>
      <c r="B285" t="s">
        <v>104</v>
      </c>
      <c r="C285" t="str">
        <f t="shared" si="11"/>
        <v>Digital Technology Solutions BSc (Enhanced)</v>
      </c>
      <c r="D285">
        <v>36</v>
      </c>
      <c r="E285">
        <v>1489</v>
      </c>
      <c r="F285" t="b">
        <v>1</v>
      </c>
      <c r="G285" t="b">
        <v>1</v>
      </c>
      <c r="H285">
        <v>6</v>
      </c>
      <c r="I285">
        <v>15</v>
      </c>
      <c r="J285" t="s">
        <v>208</v>
      </c>
      <c r="K285" t="s">
        <v>119</v>
      </c>
      <c r="L285" t="s">
        <v>119</v>
      </c>
      <c r="M285" t="s">
        <v>116</v>
      </c>
      <c r="N285" t="s">
        <v>109</v>
      </c>
      <c r="O285" t="s">
        <v>118</v>
      </c>
      <c r="P285" t="s">
        <v>121</v>
      </c>
      <c r="Q285">
        <v>118</v>
      </c>
      <c r="U285" t="s">
        <v>112</v>
      </c>
      <c r="V285" t="s">
        <v>113</v>
      </c>
      <c r="W285" t="str">
        <f t="shared" si="10"/>
        <v>Contemporary Issues in Digital Technology</v>
      </c>
    </row>
    <row r="286" spans="1:23" x14ac:dyDescent="0.25">
      <c r="A286" t="s">
        <v>191</v>
      </c>
      <c r="B286" t="s">
        <v>104</v>
      </c>
      <c r="C286" t="str">
        <f t="shared" si="11"/>
        <v>Digital Technology Solutions BSc (Enhanced)</v>
      </c>
      <c r="D286">
        <v>36</v>
      </c>
      <c r="E286">
        <v>1489</v>
      </c>
      <c r="F286" t="b">
        <v>1</v>
      </c>
      <c r="G286" t="b">
        <v>1</v>
      </c>
      <c r="H286">
        <v>6</v>
      </c>
      <c r="I286">
        <v>15</v>
      </c>
      <c r="J286" t="s">
        <v>208</v>
      </c>
      <c r="K286" t="s">
        <v>122</v>
      </c>
      <c r="L286" t="s">
        <v>122</v>
      </c>
      <c r="M286" t="s">
        <v>122</v>
      </c>
      <c r="N286" t="s">
        <v>64</v>
      </c>
      <c r="O286" t="s">
        <v>116</v>
      </c>
      <c r="P286" t="s">
        <v>111</v>
      </c>
      <c r="Q286">
        <v>30</v>
      </c>
      <c r="U286" t="s">
        <v>112</v>
      </c>
      <c r="V286" t="s">
        <v>113</v>
      </c>
      <c r="W286" t="str">
        <f t="shared" si="10"/>
        <v>Contemporary Issues in Digital Technology</v>
      </c>
    </row>
    <row r="287" spans="1:23" x14ac:dyDescent="0.25">
      <c r="A287" t="s">
        <v>191</v>
      </c>
      <c r="B287" t="s">
        <v>104</v>
      </c>
      <c r="C287" t="str">
        <f t="shared" si="11"/>
        <v>Digital Technology Solutions BSc (Enhanced)</v>
      </c>
      <c r="D287">
        <v>36</v>
      </c>
      <c r="E287">
        <v>1489</v>
      </c>
      <c r="F287" t="b">
        <v>1</v>
      </c>
      <c r="G287" t="b">
        <v>1</v>
      </c>
      <c r="H287">
        <v>6</v>
      </c>
      <c r="I287">
        <v>17</v>
      </c>
      <c r="J287" t="s">
        <v>151</v>
      </c>
      <c r="K287" t="s">
        <v>106</v>
      </c>
      <c r="L287" t="s">
        <v>107</v>
      </c>
      <c r="M287" t="s">
        <v>108</v>
      </c>
      <c r="N287" t="s">
        <v>109</v>
      </c>
      <c r="O287" t="s">
        <v>110</v>
      </c>
      <c r="P287" t="s">
        <v>111</v>
      </c>
      <c r="Q287">
        <v>40</v>
      </c>
      <c r="U287" t="s">
        <v>112</v>
      </c>
      <c r="V287" t="s">
        <v>113</v>
      </c>
      <c r="W287" t="str">
        <f t="shared" si="10"/>
        <v>Professional Practice and Portfolio Development 3</v>
      </c>
    </row>
    <row r="288" spans="1:23" x14ac:dyDescent="0.25">
      <c r="A288" t="s">
        <v>191</v>
      </c>
      <c r="B288" t="s">
        <v>104</v>
      </c>
      <c r="C288" t="str">
        <f t="shared" si="11"/>
        <v>Digital Technology Solutions BSc (Enhanced)</v>
      </c>
      <c r="D288">
        <v>36</v>
      </c>
      <c r="E288">
        <v>1489</v>
      </c>
      <c r="F288" t="b">
        <v>1</v>
      </c>
      <c r="G288" t="b">
        <v>1</v>
      </c>
      <c r="H288">
        <v>6</v>
      </c>
      <c r="I288">
        <v>17</v>
      </c>
      <c r="J288" t="s">
        <v>151</v>
      </c>
      <c r="K288" t="s">
        <v>114</v>
      </c>
      <c r="L288" t="s">
        <v>207</v>
      </c>
      <c r="M288" t="s">
        <v>116</v>
      </c>
      <c r="N288" t="s">
        <v>117</v>
      </c>
      <c r="O288" t="s">
        <v>118</v>
      </c>
      <c r="P288" t="s">
        <v>111</v>
      </c>
      <c r="Q288">
        <v>6</v>
      </c>
      <c r="R288">
        <v>1</v>
      </c>
      <c r="T288">
        <v>1</v>
      </c>
      <c r="U288" t="s">
        <v>112</v>
      </c>
      <c r="V288" t="s">
        <v>113</v>
      </c>
      <c r="W288" t="str">
        <f t="shared" ref="W288:W351" si="12">IF(RIGHT(J288)=")",LEFT(J288,FIND("(",J288)-2),J288)</f>
        <v>Professional Practice and Portfolio Development 3</v>
      </c>
    </row>
    <row r="289" spans="1:23" x14ac:dyDescent="0.25">
      <c r="A289" t="s">
        <v>191</v>
      </c>
      <c r="B289" t="s">
        <v>104</v>
      </c>
      <c r="C289" t="str">
        <f t="shared" si="11"/>
        <v>Digital Technology Solutions BSc (Enhanced)</v>
      </c>
      <c r="D289">
        <v>36</v>
      </c>
      <c r="E289">
        <v>1489</v>
      </c>
      <c r="F289" t="b">
        <v>1</v>
      </c>
      <c r="G289" t="b">
        <v>1</v>
      </c>
      <c r="H289">
        <v>6</v>
      </c>
      <c r="I289">
        <v>17</v>
      </c>
      <c r="J289" t="s">
        <v>151</v>
      </c>
      <c r="K289" t="s">
        <v>119</v>
      </c>
      <c r="L289" t="s">
        <v>119</v>
      </c>
      <c r="M289" t="s">
        <v>116</v>
      </c>
      <c r="N289" t="s">
        <v>109</v>
      </c>
      <c r="O289" t="s">
        <v>118</v>
      </c>
      <c r="P289" t="s">
        <v>121</v>
      </c>
      <c r="Q289">
        <v>124</v>
      </c>
      <c r="U289" t="s">
        <v>112</v>
      </c>
      <c r="V289" t="s">
        <v>113</v>
      </c>
      <c r="W289" t="str">
        <f t="shared" si="12"/>
        <v>Professional Practice and Portfolio Development 3</v>
      </c>
    </row>
    <row r="290" spans="1:23" x14ac:dyDescent="0.25">
      <c r="A290" t="s">
        <v>191</v>
      </c>
      <c r="B290" t="s">
        <v>104</v>
      </c>
      <c r="C290" t="str">
        <f t="shared" si="11"/>
        <v>Digital Technology Solutions BSc (Enhanced)</v>
      </c>
      <c r="D290">
        <v>36</v>
      </c>
      <c r="E290">
        <v>1489</v>
      </c>
      <c r="F290" t="b">
        <v>1</v>
      </c>
      <c r="G290" t="b">
        <v>1</v>
      </c>
      <c r="H290">
        <v>6</v>
      </c>
      <c r="I290">
        <v>17</v>
      </c>
      <c r="J290" t="s">
        <v>151</v>
      </c>
      <c r="K290" t="s">
        <v>122</v>
      </c>
      <c r="L290" t="s">
        <v>122</v>
      </c>
      <c r="M290" t="s">
        <v>122</v>
      </c>
      <c r="N290" t="s">
        <v>64</v>
      </c>
      <c r="O290" t="s">
        <v>116</v>
      </c>
      <c r="P290" t="s">
        <v>111</v>
      </c>
      <c r="Q290">
        <v>30</v>
      </c>
      <c r="U290" t="s">
        <v>112</v>
      </c>
      <c r="V290" t="s">
        <v>113</v>
      </c>
      <c r="W290" t="str">
        <f t="shared" si="12"/>
        <v>Professional Practice and Portfolio Development 3</v>
      </c>
    </row>
    <row r="291" spans="1:23" x14ac:dyDescent="0.25">
      <c r="A291" t="s">
        <v>191</v>
      </c>
      <c r="B291" t="s">
        <v>104</v>
      </c>
      <c r="C291" t="str">
        <f t="shared" si="11"/>
        <v>Digital Technology Solutions BSc (Enhanced)</v>
      </c>
      <c r="D291">
        <v>36</v>
      </c>
      <c r="E291">
        <v>1489</v>
      </c>
      <c r="F291" t="b">
        <v>1</v>
      </c>
      <c r="G291" t="b">
        <v>1</v>
      </c>
      <c r="H291">
        <v>6</v>
      </c>
      <c r="I291">
        <v>18</v>
      </c>
      <c r="J291" t="s">
        <v>209</v>
      </c>
      <c r="K291" t="s">
        <v>106</v>
      </c>
      <c r="L291" t="s">
        <v>107</v>
      </c>
      <c r="M291" t="s">
        <v>108</v>
      </c>
      <c r="N291" t="s">
        <v>109</v>
      </c>
      <c r="O291" t="s">
        <v>110</v>
      </c>
      <c r="P291" t="s">
        <v>111</v>
      </c>
      <c r="Q291">
        <v>40</v>
      </c>
      <c r="U291" t="s">
        <v>112</v>
      </c>
      <c r="V291" t="s">
        <v>113</v>
      </c>
      <c r="W291" t="str">
        <f t="shared" si="12"/>
        <v>Major Project</v>
      </c>
    </row>
    <row r="292" spans="1:23" x14ac:dyDescent="0.25">
      <c r="A292" t="s">
        <v>191</v>
      </c>
      <c r="B292" t="s">
        <v>104</v>
      </c>
      <c r="C292" t="str">
        <f t="shared" si="11"/>
        <v>Digital Technology Solutions BSc (Enhanced)</v>
      </c>
      <c r="D292">
        <v>36</v>
      </c>
      <c r="E292">
        <v>1489</v>
      </c>
      <c r="F292" t="b">
        <v>1</v>
      </c>
      <c r="G292" t="b">
        <v>1</v>
      </c>
      <c r="H292">
        <v>6</v>
      </c>
      <c r="I292">
        <v>18</v>
      </c>
      <c r="J292" t="s">
        <v>209</v>
      </c>
      <c r="K292" t="s">
        <v>114</v>
      </c>
      <c r="L292" t="s">
        <v>195</v>
      </c>
      <c r="M292" t="s">
        <v>116</v>
      </c>
      <c r="N292" t="s">
        <v>117</v>
      </c>
      <c r="O292" t="s">
        <v>118</v>
      </c>
      <c r="P292" t="s">
        <v>111</v>
      </c>
      <c r="Q292">
        <v>12</v>
      </c>
      <c r="R292">
        <v>2</v>
      </c>
      <c r="T292">
        <v>2</v>
      </c>
      <c r="U292" t="s">
        <v>112</v>
      </c>
      <c r="V292" t="s">
        <v>113</v>
      </c>
      <c r="W292" t="str">
        <f t="shared" si="12"/>
        <v>Major Project</v>
      </c>
    </row>
    <row r="293" spans="1:23" x14ac:dyDescent="0.25">
      <c r="A293" t="s">
        <v>191</v>
      </c>
      <c r="B293" t="s">
        <v>104</v>
      </c>
      <c r="C293" t="str">
        <f t="shared" si="11"/>
        <v>Digital Technology Solutions BSc (Enhanced)</v>
      </c>
      <c r="D293">
        <v>36</v>
      </c>
      <c r="E293">
        <v>1489</v>
      </c>
      <c r="F293" t="b">
        <v>1</v>
      </c>
      <c r="G293" t="b">
        <v>1</v>
      </c>
      <c r="H293">
        <v>6</v>
      </c>
      <c r="I293">
        <v>18</v>
      </c>
      <c r="J293" t="s">
        <v>209</v>
      </c>
      <c r="K293" t="s">
        <v>119</v>
      </c>
      <c r="L293" t="s">
        <v>119</v>
      </c>
      <c r="M293" t="s">
        <v>116</v>
      </c>
      <c r="N293" t="s">
        <v>109</v>
      </c>
      <c r="O293" t="s">
        <v>118</v>
      </c>
      <c r="P293" t="s">
        <v>121</v>
      </c>
      <c r="Q293">
        <v>118</v>
      </c>
      <c r="U293" t="s">
        <v>112</v>
      </c>
      <c r="V293" t="s">
        <v>113</v>
      </c>
      <c r="W293" t="str">
        <f t="shared" si="12"/>
        <v>Major Project</v>
      </c>
    </row>
    <row r="294" spans="1:23" x14ac:dyDescent="0.25">
      <c r="A294" t="s">
        <v>191</v>
      </c>
      <c r="B294" t="s">
        <v>104</v>
      </c>
      <c r="C294" t="str">
        <f t="shared" si="11"/>
        <v>Digital Technology Solutions BSc (Enhanced)</v>
      </c>
      <c r="D294">
        <v>36</v>
      </c>
      <c r="E294">
        <v>1489</v>
      </c>
      <c r="F294" t="b">
        <v>1</v>
      </c>
      <c r="G294" t="b">
        <v>1</v>
      </c>
      <c r="H294">
        <v>6</v>
      </c>
      <c r="I294">
        <v>18</v>
      </c>
      <c r="J294" t="s">
        <v>209</v>
      </c>
      <c r="K294" t="s">
        <v>122</v>
      </c>
      <c r="L294" t="s">
        <v>122</v>
      </c>
      <c r="M294" t="s">
        <v>122</v>
      </c>
      <c r="N294" t="s">
        <v>64</v>
      </c>
      <c r="O294" t="s">
        <v>116</v>
      </c>
      <c r="P294" t="s">
        <v>111</v>
      </c>
      <c r="Q294">
        <v>30</v>
      </c>
      <c r="U294" t="s">
        <v>112</v>
      </c>
      <c r="V294" t="s">
        <v>113</v>
      </c>
      <c r="W294" t="str">
        <f t="shared" si="12"/>
        <v>Major Project</v>
      </c>
    </row>
    <row r="295" spans="1:23" x14ac:dyDescent="0.25">
      <c r="A295" t="s">
        <v>191</v>
      </c>
      <c r="B295" t="s">
        <v>104</v>
      </c>
      <c r="C295" t="str">
        <f t="shared" si="11"/>
        <v>Digital Technology Solutions BSc (Enhanced)</v>
      </c>
      <c r="D295">
        <v>36</v>
      </c>
      <c r="E295">
        <v>1489</v>
      </c>
      <c r="F295" t="b">
        <v>1</v>
      </c>
      <c r="G295" t="b">
        <v>0</v>
      </c>
      <c r="H295">
        <v>5</v>
      </c>
      <c r="I295">
        <v>11</v>
      </c>
      <c r="J295" t="s">
        <v>210</v>
      </c>
      <c r="K295" t="s">
        <v>106</v>
      </c>
      <c r="L295" t="s">
        <v>107</v>
      </c>
      <c r="M295" t="s">
        <v>108</v>
      </c>
      <c r="N295" t="s">
        <v>109</v>
      </c>
      <c r="O295" t="s">
        <v>110</v>
      </c>
      <c r="P295" t="s">
        <v>111</v>
      </c>
      <c r="Q295">
        <v>40</v>
      </c>
      <c r="U295" t="s">
        <v>112</v>
      </c>
      <c r="V295" t="s">
        <v>113</v>
      </c>
      <c r="W295" t="str">
        <f t="shared" si="12"/>
        <v>Switching and Routing</v>
      </c>
    </row>
    <row r="296" spans="1:23" x14ac:dyDescent="0.25">
      <c r="A296" t="s">
        <v>191</v>
      </c>
      <c r="B296" t="s">
        <v>104</v>
      </c>
      <c r="C296" t="str">
        <f t="shared" si="11"/>
        <v>Digital Technology Solutions BSc (Enhanced)</v>
      </c>
      <c r="D296">
        <v>36</v>
      </c>
      <c r="E296">
        <v>1489</v>
      </c>
      <c r="F296" t="b">
        <v>1</v>
      </c>
      <c r="G296" t="b">
        <v>0</v>
      </c>
      <c r="H296">
        <v>5</v>
      </c>
      <c r="I296">
        <v>11</v>
      </c>
      <c r="J296" t="s">
        <v>210</v>
      </c>
      <c r="K296" t="s">
        <v>114</v>
      </c>
      <c r="L296" t="s">
        <v>207</v>
      </c>
      <c r="M296" t="s">
        <v>116</v>
      </c>
      <c r="N296" t="s">
        <v>117</v>
      </c>
      <c r="O296" t="s">
        <v>118</v>
      </c>
      <c r="P296" t="s">
        <v>111</v>
      </c>
      <c r="Q296">
        <v>6</v>
      </c>
      <c r="R296">
        <v>1</v>
      </c>
      <c r="T296">
        <v>1</v>
      </c>
      <c r="U296" t="s">
        <v>112</v>
      </c>
      <c r="V296" t="s">
        <v>113</v>
      </c>
      <c r="W296" t="str">
        <f t="shared" si="12"/>
        <v>Switching and Routing</v>
      </c>
    </row>
    <row r="297" spans="1:23" x14ac:dyDescent="0.25">
      <c r="A297" t="s">
        <v>191</v>
      </c>
      <c r="B297" t="s">
        <v>104</v>
      </c>
      <c r="C297" t="str">
        <f t="shared" si="11"/>
        <v>Digital Technology Solutions BSc (Enhanced)</v>
      </c>
      <c r="D297">
        <v>36</v>
      </c>
      <c r="E297">
        <v>1489</v>
      </c>
      <c r="F297" t="b">
        <v>1</v>
      </c>
      <c r="G297" t="b">
        <v>0</v>
      </c>
      <c r="H297">
        <v>5</v>
      </c>
      <c r="I297">
        <v>11</v>
      </c>
      <c r="J297" t="s">
        <v>210</v>
      </c>
      <c r="K297" t="s">
        <v>119</v>
      </c>
      <c r="L297" t="s">
        <v>119</v>
      </c>
      <c r="M297" t="s">
        <v>116</v>
      </c>
      <c r="N297" t="s">
        <v>109</v>
      </c>
      <c r="O297" t="s">
        <v>118</v>
      </c>
      <c r="P297" t="s">
        <v>121</v>
      </c>
      <c r="Q297">
        <v>124</v>
      </c>
      <c r="U297" t="s">
        <v>112</v>
      </c>
      <c r="V297" t="s">
        <v>113</v>
      </c>
      <c r="W297" t="str">
        <f t="shared" si="12"/>
        <v>Switching and Routing</v>
      </c>
    </row>
    <row r="298" spans="1:23" x14ac:dyDescent="0.25">
      <c r="A298" t="s">
        <v>191</v>
      </c>
      <c r="B298" t="s">
        <v>104</v>
      </c>
      <c r="C298" t="str">
        <f t="shared" si="11"/>
        <v>Digital Technology Solutions BSc (Enhanced)</v>
      </c>
      <c r="D298">
        <v>36</v>
      </c>
      <c r="E298">
        <v>1489</v>
      </c>
      <c r="F298" t="b">
        <v>1</v>
      </c>
      <c r="G298" t="b">
        <v>0</v>
      </c>
      <c r="H298">
        <v>5</v>
      </c>
      <c r="I298">
        <v>11</v>
      </c>
      <c r="J298" t="s">
        <v>210</v>
      </c>
      <c r="K298" t="s">
        <v>122</v>
      </c>
      <c r="L298" t="s">
        <v>122</v>
      </c>
      <c r="M298" t="s">
        <v>122</v>
      </c>
      <c r="N298" t="s">
        <v>64</v>
      </c>
      <c r="O298" t="s">
        <v>116</v>
      </c>
      <c r="P298" t="s">
        <v>111</v>
      </c>
      <c r="Q298">
        <v>30</v>
      </c>
      <c r="U298" t="s">
        <v>112</v>
      </c>
      <c r="V298" t="s">
        <v>113</v>
      </c>
      <c r="W298" t="str">
        <f t="shared" si="12"/>
        <v>Switching and Routing</v>
      </c>
    </row>
    <row r="299" spans="1:23" x14ac:dyDescent="0.25">
      <c r="A299" t="s">
        <v>191</v>
      </c>
      <c r="B299" t="s">
        <v>104</v>
      </c>
      <c r="C299" t="str">
        <f t="shared" si="11"/>
        <v>Digital Technology Solutions BSc (Enhanced)</v>
      </c>
      <c r="D299">
        <v>36</v>
      </c>
      <c r="E299">
        <v>1489</v>
      </c>
      <c r="F299" t="b">
        <v>1</v>
      </c>
      <c r="G299" t="b">
        <v>0</v>
      </c>
      <c r="H299">
        <v>5</v>
      </c>
      <c r="I299">
        <v>11</v>
      </c>
      <c r="J299" t="s">
        <v>211</v>
      </c>
      <c r="K299" t="s">
        <v>106</v>
      </c>
      <c r="L299" t="s">
        <v>107</v>
      </c>
      <c r="M299" t="s">
        <v>108</v>
      </c>
      <c r="N299" t="s">
        <v>109</v>
      </c>
      <c r="O299" t="s">
        <v>110</v>
      </c>
      <c r="P299" t="s">
        <v>111</v>
      </c>
      <c r="Q299">
        <v>40</v>
      </c>
      <c r="U299" t="s">
        <v>112</v>
      </c>
      <c r="V299" t="s">
        <v>113</v>
      </c>
      <c r="W299" t="str">
        <f t="shared" si="12"/>
        <v>Software Engineering and Agile</v>
      </c>
    </row>
    <row r="300" spans="1:23" x14ac:dyDescent="0.25">
      <c r="A300" t="s">
        <v>191</v>
      </c>
      <c r="B300" t="s">
        <v>104</v>
      </c>
      <c r="C300" t="str">
        <f t="shared" si="11"/>
        <v>Digital Technology Solutions BSc (Enhanced)</v>
      </c>
      <c r="D300">
        <v>36</v>
      </c>
      <c r="E300">
        <v>1489</v>
      </c>
      <c r="F300" t="b">
        <v>1</v>
      </c>
      <c r="G300" t="b">
        <v>0</v>
      </c>
      <c r="H300">
        <v>5</v>
      </c>
      <c r="I300">
        <v>11</v>
      </c>
      <c r="J300" t="s">
        <v>211</v>
      </c>
      <c r="K300" t="s">
        <v>114</v>
      </c>
      <c r="L300" t="s">
        <v>207</v>
      </c>
      <c r="M300" t="s">
        <v>116</v>
      </c>
      <c r="N300" t="s">
        <v>117</v>
      </c>
      <c r="O300" t="s">
        <v>118</v>
      </c>
      <c r="P300" t="s">
        <v>111</v>
      </c>
      <c r="Q300">
        <v>6</v>
      </c>
      <c r="R300">
        <v>1</v>
      </c>
      <c r="T300">
        <v>1</v>
      </c>
      <c r="U300" t="s">
        <v>112</v>
      </c>
      <c r="V300" t="s">
        <v>113</v>
      </c>
      <c r="W300" t="str">
        <f t="shared" si="12"/>
        <v>Software Engineering and Agile</v>
      </c>
    </row>
    <row r="301" spans="1:23" x14ac:dyDescent="0.25">
      <c r="A301" t="s">
        <v>191</v>
      </c>
      <c r="B301" t="s">
        <v>104</v>
      </c>
      <c r="C301" t="str">
        <f t="shared" si="11"/>
        <v>Digital Technology Solutions BSc (Enhanced)</v>
      </c>
      <c r="D301">
        <v>36</v>
      </c>
      <c r="E301">
        <v>1489</v>
      </c>
      <c r="F301" t="b">
        <v>1</v>
      </c>
      <c r="G301" t="b">
        <v>0</v>
      </c>
      <c r="H301">
        <v>5</v>
      </c>
      <c r="I301">
        <v>11</v>
      </c>
      <c r="J301" t="s">
        <v>211</v>
      </c>
      <c r="K301" t="s">
        <v>119</v>
      </c>
      <c r="L301" t="s">
        <v>119</v>
      </c>
      <c r="M301" t="s">
        <v>116</v>
      </c>
      <c r="N301" t="s">
        <v>109</v>
      </c>
      <c r="O301" t="s">
        <v>118</v>
      </c>
      <c r="P301" t="s">
        <v>121</v>
      </c>
      <c r="Q301">
        <v>124</v>
      </c>
      <c r="U301" t="s">
        <v>112</v>
      </c>
      <c r="V301" t="s">
        <v>113</v>
      </c>
      <c r="W301" t="str">
        <f t="shared" si="12"/>
        <v>Software Engineering and Agile</v>
      </c>
    </row>
    <row r="302" spans="1:23" x14ac:dyDescent="0.25">
      <c r="A302" t="s">
        <v>191</v>
      </c>
      <c r="B302" t="s">
        <v>104</v>
      </c>
      <c r="C302" t="str">
        <f t="shared" si="11"/>
        <v>Digital Technology Solutions BSc (Enhanced)</v>
      </c>
      <c r="D302">
        <v>36</v>
      </c>
      <c r="E302">
        <v>1489</v>
      </c>
      <c r="F302" t="b">
        <v>1</v>
      </c>
      <c r="G302" t="b">
        <v>0</v>
      </c>
      <c r="H302">
        <v>5</v>
      </c>
      <c r="I302">
        <v>11</v>
      </c>
      <c r="J302" t="s">
        <v>211</v>
      </c>
      <c r="K302" t="s">
        <v>122</v>
      </c>
      <c r="L302" t="s">
        <v>122</v>
      </c>
      <c r="M302" t="s">
        <v>122</v>
      </c>
      <c r="N302" t="s">
        <v>64</v>
      </c>
      <c r="O302" t="s">
        <v>116</v>
      </c>
      <c r="P302" t="s">
        <v>111</v>
      </c>
      <c r="Q302">
        <v>30</v>
      </c>
      <c r="U302" t="s">
        <v>112</v>
      </c>
      <c r="V302" t="s">
        <v>113</v>
      </c>
      <c r="W302" t="str">
        <f t="shared" si="12"/>
        <v>Software Engineering and Agile</v>
      </c>
    </row>
    <row r="303" spans="1:23" x14ac:dyDescent="0.25">
      <c r="A303" t="s">
        <v>191</v>
      </c>
      <c r="B303" t="s">
        <v>104</v>
      </c>
      <c r="C303" t="str">
        <f t="shared" si="11"/>
        <v>Digital Technology Solutions BSc (Enhanced)</v>
      </c>
      <c r="D303">
        <v>36</v>
      </c>
      <c r="E303">
        <v>1489</v>
      </c>
      <c r="F303" t="b">
        <v>1</v>
      </c>
      <c r="G303" t="b">
        <v>0</v>
      </c>
      <c r="H303">
        <v>5</v>
      </c>
      <c r="I303">
        <v>11</v>
      </c>
      <c r="J303" t="s">
        <v>212</v>
      </c>
      <c r="K303" t="s">
        <v>106</v>
      </c>
      <c r="L303" t="s">
        <v>107</v>
      </c>
      <c r="M303" t="s">
        <v>108</v>
      </c>
      <c r="N303" t="s">
        <v>109</v>
      </c>
      <c r="O303" t="s">
        <v>110</v>
      </c>
      <c r="P303" t="s">
        <v>111</v>
      </c>
      <c r="Q303">
        <v>40</v>
      </c>
      <c r="U303" t="s">
        <v>112</v>
      </c>
      <c r="V303" t="s">
        <v>113</v>
      </c>
      <c r="W303" t="str">
        <f t="shared" si="12"/>
        <v>Principles of Data Science</v>
      </c>
    </row>
    <row r="304" spans="1:23" x14ac:dyDescent="0.25">
      <c r="A304" t="s">
        <v>191</v>
      </c>
      <c r="B304" t="s">
        <v>104</v>
      </c>
      <c r="C304" t="str">
        <f t="shared" si="11"/>
        <v>Digital Technology Solutions BSc (Enhanced)</v>
      </c>
      <c r="D304">
        <v>36</v>
      </c>
      <c r="E304">
        <v>1489</v>
      </c>
      <c r="F304" t="b">
        <v>1</v>
      </c>
      <c r="G304" t="b">
        <v>0</v>
      </c>
      <c r="H304">
        <v>5</v>
      </c>
      <c r="I304">
        <v>11</v>
      </c>
      <c r="J304" t="s">
        <v>212</v>
      </c>
      <c r="K304" t="s">
        <v>114</v>
      </c>
      <c r="L304" t="s">
        <v>207</v>
      </c>
      <c r="M304" t="s">
        <v>116</v>
      </c>
      <c r="N304" t="s">
        <v>117</v>
      </c>
      <c r="O304" t="s">
        <v>118</v>
      </c>
      <c r="P304" t="s">
        <v>111</v>
      </c>
      <c r="Q304">
        <v>6</v>
      </c>
      <c r="R304">
        <v>1</v>
      </c>
      <c r="T304">
        <v>1</v>
      </c>
      <c r="U304" t="s">
        <v>112</v>
      </c>
      <c r="V304" t="s">
        <v>113</v>
      </c>
      <c r="W304" t="str">
        <f t="shared" si="12"/>
        <v>Principles of Data Science</v>
      </c>
    </row>
    <row r="305" spans="1:23" x14ac:dyDescent="0.25">
      <c r="A305" t="s">
        <v>191</v>
      </c>
      <c r="B305" t="s">
        <v>104</v>
      </c>
      <c r="C305" t="str">
        <f t="shared" si="11"/>
        <v>Digital Technology Solutions BSc (Enhanced)</v>
      </c>
      <c r="D305">
        <v>36</v>
      </c>
      <c r="E305">
        <v>1489</v>
      </c>
      <c r="F305" t="b">
        <v>1</v>
      </c>
      <c r="G305" t="b">
        <v>0</v>
      </c>
      <c r="H305">
        <v>5</v>
      </c>
      <c r="I305">
        <v>11</v>
      </c>
      <c r="J305" t="s">
        <v>212</v>
      </c>
      <c r="K305" t="s">
        <v>119</v>
      </c>
      <c r="L305" t="s">
        <v>119</v>
      </c>
      <c r="M305" t="s">
        <v>116</v>
      </c>
      <c r="N305" t="s">
        <v>109</v>
      </c>
      <c r="O305" t="s">
        <v>118</v>
      </c>
      <c r="P305" t="s">
        <v>121</v>
      </c>
      <c r="Q305">
        <v>124</v>
      </c>
      <c r="U305" t="s">
        <v>112</v>
      </c>
      <c r="V305" t="s">
        <v>113</v>
      </c>
      <c r="W305" t="str">
        <f t="shared" si="12"/>
        <v>Principles of Data Science</v>
      </c>
    </row>
    <row r="306" spans="1:23" x14ac:dyDescent="0.25">
      <c r="A306" t="s">
        <v>191</v>
      </c>
      <c r="B306" t="s">
        <v>104</v>
      </c>
      <c r="C306" t="str">
        <f t="shared" si="11"/>
        <v>Digital Technology Solutions BSc (Enhanced)</v>
      </c>
      <c r="D306">
        <v>36</v>
      </c>
      <c r="E306">
        <v>1489</v>
      </c>
      <c r="F306" t="b">
        <v>1</v>
      </c>
      <c r="G306" t="b">
        <v>0</v>
      </c>
      <c r="H306">
        <v>5</v>
      </c>
      <c r="I306">
        <v>11</v>
      </c>
      <c r="J306" t="s">
        <v>212</v>
      </c>
      <c r="K306" t="s">
        <v>122</v>
      </c>
      <c r="L306" t="s">
        <v>122</v>
      </c>
      <c r="M306" t="s">
        <v>122</v>
      </c>
      <c r="N306" t="s">
        <v>64</v>
      </c>
      <c r="O306" t="s">
        <v>116</v>
      </c>
      <c r="P306" t="s">
        <v>111</v>
      </c>
      <c r="Q306">
        <v>30</v>
      </c>
      <c r="U306" t="s">
        <v>112</v>
      </c>
      <c r="V306" t="s">
        <v>113</v>
      </c>
      <c r="W306" t="str">
        <f t="shared" si="12"/>
        <v>Principles of Data Science</v>
      </c>
    </row>
    <row r="307" spans="1:23" x14ac:dyDescent="0.25">
      <c r="A307" t="s">
        <v>191</v>
      </c>
      <c r="B307" t="s">
        <v>104</v>
      </c>
      <c r="C307" t="str">
        <f t="shared" si="11"/>
        <v>Digital Technology Solutions BSc (Enhanced)</v>
      </c>
      <c r="D307">
        <v>36</v>
      </c>
      <c r="E307">
        <v>1489</v>
      </c>
      <c r="F307" t="b">
        <v>1</v>
      </c>
      <c r="G307" t="b">
        <v>0</v>
      </c>
      <c r="H307">
        <v>5</v>
      </c>
      <c r="I307">
        <v>11</v>
      </c>
      <c r="J307" t="s">
        <v>213</v>
      </c>
      <c r="K307" t="s">
        <v>106</v>
      </c>
      <c r="L307" t="s">
        <v>107</v>
      </c>
      <c r="M307" t="s">
        <v>108</v>
      </c>
      <c r="N307" t="s">
        <v>109</v>
      </c>
      <c r="O307" t="s">
        <v>110</v>
      </c>
      <c r="P307" t="s">
        <v>111</v>
      </c>
      <c r="Q307">
        <v>40</v>
      </c>
      <c r="U307" t="s">
        <v>112</v>
      </c>
      <c r="V307" t="s">
        <v>113</v>
      </c>
      <c r="W307" t="str">
        <f t="shared" si="12"/>
        <v>Business and Delivering Change</v>
      </c>
    </row>
    <row r="308" spans="1:23" x14ac:dyDescent="0.25">
      <c r="A308" t="s">
        <v>191</v>
      </c>
      <c r="B308" t="s">
        <v>104</v>
      </c>
      <c r="C308" t="str">
        <f t="shared" si="11"/>
        <v>Digital Technology Solutions BSc (Enhanced)</v>
      </c>
      <c r="D308">
        <v>36</v>
      </c>
      <c r="E308">
        <v>1489</v>
      </c>
      <c r="F308" t="b">
        <v>1</v>
      </c>
      <c r="G308" t="b">
        <v>0</v>
      </c>
      <c r="H308">
        <v>5</v>
      </c>
      <c r="I308">
        <v>11</v>
      </c>
      <c r="J308" t="s">
        <v>213</v>
      </c>
      <c r="K308" t="s">
        <v>114</v>
      </c>
      <c r="L308" t="s">
        <v>207</v>
      </c>
      <c r="M308" t="s">
        <v>116</v>
      </c>
      <c r="N308" t="s">
        <v>117</v>
      </c>
      <c r="O308" t="s">
        <v>118</v>
      </c>
      <c r="P308" t="s">
        <v>111</v>
      </c>
      <c r="Q308">
        <v>6</v>
      </c>
      <c r="R308">
        <v>1</v>
      </c>
      <c r="T308">
        <v>1</v>
      </c>
      <c r="U308" t="s">
        <v>112</v>
      </c>
      <c r="V308" t="s">
        <v>113</v>
      </c>
      <c r="W308" t="str">
        <f t="shared" si="12"/>
        <v>Business and Delivering Change</v>
      </c>
    </row>
    <row r="309" spans="1:23" x14ac:dyDescent="0.25">
      <c r="A309" t="s">
        <v>191</v>
      </c>
      <c r="B309" t="s">
        <v>104</v>
      </c>
      <c r="C309" t="str">
        <f t="shared" si="11"/>
        <v>Digital Technology Solutions BSc (Enhanced)</v>
      </c>
      <c r="D309">
        <v>36</v>
      </c>
      <c r="E309">
        <v>1489</v>
      </c>
      <c r="F309" t="b">
        <v>1</v>
      </c>
      <c r="G309" t="b">
        <v>0</v>
      </c>
      <c r="H309">
        <v>5</v>
      </c>
      <c r="I309">
        <v>11</v>
      </c>
      <c r="J309" t="s">
        <v>213</v>
      </c>
      <c r="K309" t="s">
        <v>119</v>
      </c>
      <c r="L309" t="s">
        <v>119</v>
      </c>
      <c r="M309" t="s">
        <v>116</v>
      </c>
      <c r="N309" t="s">
        <v>109</v>
      </c>
      <c r="O309" t="s">
        <v>118</v>
      </c>
      <c r="P309" t="s">
        <v>121</v>
      </c>
      <c r="Q309">
        <v>124</v>
      </c>
      <c r="U309" t="s">
        <v>112</v>
      </c>
      <c r="V309" t="s">
        <v>113</v>
      </c>
      <c r="W309" t="str">
        <f t="shared" si="12"/>
        <v>Business and Delivering Change</v>
      </c>
    </row>
    <row r="310" spans="1:23" x14ac:dyDescent="0.25">
      <c r="A310" t="s">
        <v>191</v>
      </c>
      <c r="B310" t="s">
        <v>104</v>
      </c>
      <c r="C310" t="str">
        <f t="shared" si="11"/>
        <v>Digital Technology Solutions BSc (Enhanced)</v>
      </c>
      <c r="D310">
        <v>36</v>
      </c>
      <c r="E310">
        <v>1489</v>
      </c>
      <c r="F310" t="b">
        <v>1</v>
      </c>
      <c r="G310" t="b">
        <v>0</v>
      </c>
      <c r="H310">
        <v>5</v>
      </c>
      <c r="I310">
        <v>11</v>
      </c>
      <c r="J310" t="s">
        <v>213</v>
      </c>
      <c r="K310" t="s">
        <v>122</v>
      </c>
      <c r="L310" t="s">
        <v>122</v>
      </c>
      <c r="M310" t="s">
        <v>122</v>
      </c>
      <c r="N310" t="s">
        <v>64</v>
      </c>
      <c r="O310" t="s">
        <v>116</v>
      </c>
      <c r="P310" t="s">
        <v>111</v>
      </c>
      <c r="Q310">
        <v>30</v>
      </c>
      <c r="U310" t="s">
        <v>112</v>
      </c>
      <c r="V310" t="s">
        <v>113</v>
      </c>
      <c r="W310" t="str">
        <f t="shared" si="12"/>
        <v>Business and Delivering Change</v>
      </c>
    </row>
    <row r="311" spans="1:23" x14ac:dyDescent="0.25">
      <c r="A311" t="s">
        <v>191</v>
      </c>
      <c r="B311" t="s">
        <v>104</v>
      </c>
      <c r="C311" t="str">
        <f t="shared" si="11"/>
        <v>Digital Technology Solutions BSc (Enhanced)</v>
      </c>
      <c r="D311">
        <v>36</v>
      </c>
      <c r="E311">
        <v>1489</v>
      </c>
      <c r="F311" t="b">
        <v>1</v>
      </c>
      <c r="G311" t="b">
        <v>0</v>
      </c>
      <c r="H311">
        <v>6</v>
      </c>
      <c r="I311">
        <v>16</v>
      </c>
      <c r="J311" t="s">
        <v>214</v>
      </c>
      <c r="K311" t="s">
        <v>106</v>
      </c>
      <c r="L311" t="s">
        <v>107</v>
      </c>
      <c r="M311" t="s">
        <v>108</v>
      </c>
      <c r="N311" t="s">
        <v>109</v>
      </c>
      <c r="O311" t="s">
        <v>110</v>
      </c>
      <c r="P311" t="s">
        <v>111</v>
      </c>
      <c r="Q311">
        <v>40</v>
      </c>
      <c r="U311" t="s">
        <v>112</v>
      </c>
      <c r="V311" t="s">
        <v>113</v>
      </c>
      <c r="W311" t="str">
        <f t="shared" si="12"/>
        <v>Advanced Network Design</v>
      </c>
    </row>
    <row r="312" spans="1:23" x14ac:dyDescent="0.25">
      <c r="A312" t="s">
        <v>191</v>
      </c>
      <c r="B312" t="s">
        <v>104</v>
      </c>
      <c r="C312" t="str">
        <f t="shared" si="11"/>
        <v>Digital Technology Solutions BSc (Enhanced)</v>
      </c>
      <c r="D312">
        <v>36</v>
      </c>
      <c r="E312">
        <v>1489</v>
      </c>
      <c r="F312" t="b">
        <v>1</v>
      </c>
      <c r="G312" t="b">
        <v>0</v>
      </c>
      <c r="H312">
        <v>6</v>
      </c>
      <c r="I312">
        <v>16</v>
      </c>
      <c r="J312" t="s">
        <v>214</v>
      </c>
      <c r="K312" t="s">
        <v>114</v>
      </c>
      <c r="L312" t="s">
        <v>195</v>
      </c>
      <c r="M312" t="s">
        <v>116</v>
      </c>
      <c r="N312" t="s">
        <v>117</v>
      </c>
      <c r="O312" t="s">
        <v>118</v>
      </c>
      <c r="P312" t="s">
        <v>111</v>
      </c>
      <c r="Q312">
        <v>12</v>
      </c>
      <c r="R312">
        <v>2</v>
      </c>
      <c r="T312">
        <v>2</v>
      </c>
      <c r="U312" t="s">
        <v>112</v>
      </c>
      <c r="V312" t="s">
        <v>113</v>
      </c>
      <c r="W312" t="str">
        <f t="shared" si="12"/>
        <v>Advanced Network Design</v>
      </c>
    </row>
    <row r="313" spans="1:23" x14ac:dyDescent="0.25">
      <c r="A313" t="s">
        <v>191</v>
      </c>
      <c r="B313" t="s">
        <v>104</v>
      </c>
      <c r="C313" t="str">
        <f t="shared" si="11"/>
        <v>Digital Technology Solutions BSc (Enhanced)</v>
      </c>
      <c r="D313">
        <v>36</v>
      </c>
      <c r="E313">
        <v>1489</v>
      </c>
      <c r="F313" t="b">
        <v>1</v>
      </c>
      <c r="G313" t="b">
        <v>0</v>
      </c>
      <c r="H313">
        <v>6</v>
      </c>
      <c r="I313">
        <v>16</v>
      </c>
      <c r="J313" t="s">
        <v>214</v>
      </c>
      <c r="K313" t="s">
        <v>119</v>
      </c>
      <c r="L313" t="s">
        <v>119</v>
      </c>
      <c r="M313" t="s">
        <v>116</v>
      </c>
      <c r="N313" t="s">
        <v>109</v>
      </c>
      <c r="O313" t="s">
        <v>118</v>
      </c>
      <c r="P313" t="s">
        <v>121</v>
      </c>
      <c r="Q313">
        <v>218</v>
      </c>
      <c r="U313" t="s">
        <v>112</v>
      </c>
      <c r="V313" t="s">
        <v>113</v>
      </c>
      <c r="W313" t="str">
        <f t="shared" si="12"/>
        <v>Advanced Network Design</v>
      </c>
    </row>
    <row r="314" spans="1:23" x14ac:dyDescent="0.25">
      <c r="A314" t="s">
        <v>191</v>
      </c>
      <c r="B314" t="s">
        <v>104</v>
      </c>
      <c r="C314" t="str">
        <f t="shared" si="11"/>
        <v>Digital Technology Solutions BSc (Enhanced)</v>
      </c>
      <c r="D314">
        <v>36</v>
      </c>
      <c r="E314">
        <v>1489</v>
      </c>
      <c r="F314" t="b">
        <v>1</v>
      </c>
      <c r="G314" t="b">
        <v>0</v>
      </c>
      <c r="H314">
        <v>6</v>
      </c>
      <c r="I314">
        <v>16</v>
      </c>
      <c r="J314" t="s">
        <v>214</v>
      </c>
      <c r="K314" t="s">
        <v>122</v>
      </c>
      <c r="L314" t="s">
        <v>122</v>
      </c>
      <c r="M314" t="s">
        <v>122</v>
      </c>
      <c r="N314" t="s">
        <v>64</v>
      </c>
      <c r="O314" t="s">
        <v>116</v>
      </c>
      <c r="P314" t="s">
        <v>111</v>
      </c>
      <c r="Q314">
        <v>30</v>
      </c>
      <c r="U314" t="s">
        <v>112</v>
      </c>
      <c r="V314" t="s">
        <v>113</v>
      </c>
      <c r="W314" t="str">
        <f t="shared" si="12"/>
        <v>Advanced Network Design</v>
      </c>
    </row>
    <row r="315" spans="1:23" x14ac:dyDescent="0.25">
      <c r="A315" t="s">
        <v>191</v>
      </c>
      <c r="B315" t="s">
        <v>104</v>
      </c>
      <c r="C315" t="str">
        <f t="shared" si="11"/>
        <v>Digital Technology Solutions BSc (Enhanced)</v>
      </c>
      <c r="D315">
        <v>36</v>
      </c>
      <c r="E315">
        <v>1489</v>
      </c>
      <c r="F315" t="b">
        <v>1</v>
      </c>
      <c r="G315" t="b">
        <v>0</v>
      </c>
      <c r="H315">
        <v>6</v>
      </c>
      <c r="I315">
        <v>16</v>
      </c>
      <c r="J315" t="s">
        <v>215</v>
      </c>
      <c r="K315" t="s">
        <v>106</v>
      </c>
      <c r="L315" t="s">
        <v>107</v>
      </c>
      <c r="M315" t="s">
        <v>108</v>
      </c>
      <c r="N315" t="s">
        <v>109</v>
      </c>
      <c r="O315" t="s">
        <v>110</v>
      </c>
      <c r="P315" t="s">
        <v>111</v>
      </c>
      <c r="Q315">
        <v>40</v>
      </c>
      <c r="U315" t="s">
        <v>112</v>
      </c>
      <c r="V315" t="s">
        <v>113</v>
      </c>
      <c r="W315" t="str">
        <f t="shared" si="12"/>
        <v>Software Engineering and DevOps</v>
      </c>
    </row>
    <row r="316" spans="1:23" x14ac:dyDescent="0.25">
      <c r="A316" t="s">
        <v>191</v>
      </c>
      <c r="B316" t="s">
        <v>104</v>
      </c>
      <c r="C316" t="str">
        <f t="shared" si="11"/>
        <v>Digital Technology Solutions BSc (Enhanced)</v>
      </c>
      <c r="D316">
        <v>36</v>
      </c>
      <c r="E316">
        <v>1489</v>
      </c>
      <c r="F316" t="b">
        <v>1</v>
      </c>
      <c r="G316" t="b">
        <v>0</v>
      </c>
      <c r="H316">
        <v>6</v>
      </c>
      <c r="I316">
        <v>16</v>
      </c>
      <c r="J316" t="s">
        <v>215</v>
      </c>
      <c r="K316" t="s">
        <v>114</v>
      </c>
      <c r="L316" t="s">
        <v>195</v>
      </c>
      <c r="M316" t="s">
        <v>116</v>
      </c>
      <c r="N316" t="s">
        <v>117</v>
      </c>
      <c r="O316" t="s">
        <v>118</v>
      </c>
      <c r="P316" t="s">
        <v>111</v>
      </c>
      <c r="Q316">
        <v>12</v>
      </c>
      <c r="R316">
        <v>2</v>
      </c>
      <c r="T316">
        <v>2</v>
      </c>
      <c r="U316" t="s">
        <v>112</v>
      </c>
      <c r="V316" t="s">
        <v>113</v>
      </c>
      <c r="W316" t="str">
        <f t="shared" si="12"/>
        <v>Software Engineering and DevOps</v>
      </c>
    </row>
    <row r="317" spans="1:23" x14ac:dyDescent="0.25">
      <c r="A317" t="s">
        <v>191</v>
      </c>
      <c r="B317" t="s">
        <v>104</v>
      </c>
      <c r="C317" t="str">
        <f t="shared" si="11"/>
        <v>Digital Technology Solutions BSc (Enhanced)</v>
      </c>
      <c r="D317">
        <v>36</v>
      </c>
      <c r="E317">
        <v>1489</v>
      </c>
      <c r="F317" t="b">
        <v>1</v>
      </c>
      <c r="G317" t="b">
        <v>0</v>
      </c>
      <c r="H317">
        <v>6</v>
      </c>
      <c r="I317">
        <v>16</v>
      </c>
      <c r="J317" t="s">
        <v>215</v>
      </c>
      <c r="K317" t="s">
        <v>119</v>
      </c>
      <c r="L317" t="s">
        <v>119</v>
      </c>
      <c r="M317" t="s">
        <v>116</v>
      </c>
      <c r="N317" t="s">
        <v>109</v>
      </c>
      <c r="O317" t="s">
        <v>118</v>
      </c>
      <c r="P317" t="s">
        <v>121</v>
      </c>
      <c r="Q317">
        <v>218</v>
      </c>
      <c r="U317" t="s">
        <v>112</v>
      </c>
      <c r="V317" t="s">
        <v>113</v>
      </c>
      <c r="W317" t="str">
        <f t="shared" si="12"/>
        <v>Software Engineering and DevOps</v>
      </c>
    </row>
    <row r="318" spans="1:23" x14ac:dyDescent="0.25">
      <c r="A318" t="s">
        <v>191</v>
      </c>
      <c r="B318" t="s">
        <v>104</v>
      </c>
      <c r="C318" t="str">
        <f t="shared" si="11"/>
        <v>Digital Technology Solutions BSc (Enhanced)</v>
      </c>
      <c r="D318">
        <v>36</v>
      </c>
      <c r="E318">
        <v>1489</v>
      </c>
      <c r="F318" t="b">
        <v>1</v>
      </c>
      <c r="G318" t="b">
        <v>0</v>
      </c>
      <c r="H318">
        <v>6</v>
      </c>
      <c r="I318">
        <v>16</v>
      </c>
      <c r="J318" t="s">
        <v>215</v>
      </c>
      <c r="K318" t="s">
        <v>122</v>
      </c>
      <c r="L318" t="s">
        <v>122</v>
      </c>
      <c r="M318" t="s">
        <v>122</v>
      </c>
      <c r="N318" t="s">
        <v>64</v>
      </c>
      <c r="O318" t="s">
        <v>116</v>
      </c>
      <c r="P318" t="s">
        <v>111</v>
      </c>
      <c r="Q318">
        <v>30</v>
      </c>
      <c r="U318" t="s">
        <v>112</v>
      </c>
      <c r="V318" t="s">
        <v>113</v>
      </c>
      <c r="W318" t="str">
        <f t="shared" si="12"/>
        <v>Software Engineering and DevOps</v>
      </c>
    </row>
    <row r="319" spans="1:23" x14ac:dyDescent="0.25">
      <c r="A319" t="s">
        <v>191</v>
      </c>
      <c r="B319" t="s">
        <v>104</v>
      </c>
      <c r="C319" t="str">
        <f t="shared" si="11"/>
        <v>Digital Technology Solutions BSc (Enhanced)</v>
      </c>
      <c r="D319">
        <v>36</v>
      </c>
      <c r="E319">
        <v>1489</v>
      </c>
      <c r="F319" t="b">
        <v>1</v>
      </c>
      <c r="G319" t="b">
        <v>0</v>
      </c>
      <c r="H319">
        <v>6</v>
      </c>
      <c r="I319">
        <v>16</v>
      </c>
      <c r="J319" t="s">
        <v>216</v>
      </c>
      <c r="K319" t="s">
        <v>106</v>
      </c>
      <c r="L319" t="s">
        <v>107</v>
      </c>
      <c r="M319" t="s">
        <v>108</v>
      </c>
      <c r="N319" t="s">
        <v>109</v>
      </c>
      <c r="O319" t="s">
        <v>110</v>
      </c>
      <c r="P319" t="s">
        <v>111</v>
      </c>
      <c r="Q319">
        <v>40</v>
      </c>
      <c r="U319" t="s">
        <v>112</v>
      </c>
      <c r="V319" t="s">
        <v>113</v>
      </c>
      <c r="W319" t="str">
        <f t="shared" si="12"/>
        <v>Applied Data Modelling and Visualisation</v>
      </c>
    </row>
    <row r="320" spans="1:23" x14ac:dyDescent="0.25">
      <c r="A320" t="s">
        <v>191</v>
      </c>
      <c r="B320" t="s">
        <v>104</v>
      </c>
      <c r="C320" t="str">
        <f t="shared" si="11"/>
        <v>Digital Technology Solutions BSc (Enhanced)</v>
      </c>
      <c r="D320">
        <v>36</v>
      </c>
      <c r="E320">
        <v>1489</v>
      </c>
      <c r="F320" t="b">
        <v>1</v>
      </c>
      <c r="G320" t="b">
        <v>0</v>
      </c>
      <c r="H320">
        <v>6</v>
      </c>
      <c r="I320">
        <v>16</v>
      </c>
      <c r="J320" t="s">
        <v>216</v>
      </c>
      <c r="K320" t="s">
        <v>114</v>
      </c>
      <c r="L320" t="s">
        <v>195</v>
      </c>
      <c r="M320" t="s">
        <v>116</v>
      </c>
      <c r="N320" t="s">
        <v>117</v>
      </c>
      <c r="O320" t="s">
        <v>118</v>
      </c>
      <c r="P320" t="s">
        <v>111</v>
      </c>
      <c r="Q320">
        <v>12</v>
      </c>
      <c r="R320">
        <v>2</v>
      </c>
      <c r="T320">
        <v>2</v>
      </c>
      <c r="U320" t="s">
        <v>112</v>
      </c>
      <c r="V320" t="s">
        <v>113</v>
      </c>
      <c r="W320" t="str">
        <f t="shared" si="12"/>
        <v>Applied Data Modelling and Visualisation</v>
      </c>
    </row>
    <row r="321" spans="1:23" x14ac:dyDescent="0.25">
      <c r="A321" t="s">
        <v>191</v>
      </c>
      <c r="B321" t="s">
        <v>104</v>
      </c>
      <c r="C321" t="str">
        <f t="shared" si="11"/>
        <v>Digital Technology Solutions BSc (Enhanced)</v>
      </c>
      <c r="D321">
        <v>36</v>
      </c>
      <c r="E321">
        <v>1489</v>
      </c>
      <c r="F321" t="b">
        <v>1</v>
      </c>
      <c r="G321" t="b">
        <v>0</v>
      </c>
      <c r="H321">
        <v>6</v>
      </c>
      <c r="I321">
        <v>16</v>
      </c>
      <c r="J321" t="s">
        <v>216</v>
      </c>
      <c r="K321" t="s">
        <v>119</v>
      </c>
      <c r="L321" t="s">
        <v>119</v>
      </c>
      <c r="M321" t="s">
        <v>116</v>
      </c>
      <c r="N321" t="s">
        <v>109</v>
      </c>
      <c r="O321" t="s">
        <v>118</v>
      </c>
      <c r="P321" t="s">
        <v>121</v>
      </c>
      <c r="Q321">
        <v>218</v>
      </c>
      <c r="U321" t="s">
        <v>112</v>
      </c>
      <c r="V321" t="s">
        <v>113</v>
      </c>
      <c r="W321" t="str">
        <f t="shared" si="12"/>
        <v>Applied Data Modelling and Visualisation</v>
      </c>
    </row>
    <row r="322" spans="1:23" x14ac:dyDescent="0.25">
      <c r="A322" t="s">
        <v>191</v>
      </c>
      <c r="B322" t="s">
        <v>104</v>
      </c>
      <c r="C322" t="str">
        <f t="shared" si="11"/>
        <v>Digital Technology Solutions BSc (Enhanced)</v>
      </c>
      <c r="D322">
        <v>36</v>
      </c>
      <c r="E322">
        <v>1489</v>
      </c>
      <c r="F322" t="b">
        <v>1</v>
      </c>
      <c r="G322" t="b">
        <v>0</v>
      </c>
      <c r="H322">
        <v>6</v>
      </c>
      <c r="I322">
        <v>16</v>
      </c>
      <c r="J322" t="s">
        <v>216</v>
      </c>
      <c r="K322" t="s">
        <v>122</v>
      </c>
      <c r="L322" t="s">
        <v>122</v>
      </c>
      <c r="M322" t="s">
        <v>122</v>
      </c>
      <c r="N322" t="s">
        <v>64</v>
      </c>
      <c r="O322" t="s">
        <v>116</v>
      </c>
      <c r="P322" t="s">
        <v>111</v>
      </c>
      <c r="Q322">
        <v>30</v>
      </c>
      <c r="U322" t="s">
        <v>112</v>
      </c>
      <c r="V322" t="s">
        <v>113</v>
      </c>
      <c r="W322" t="str">
        <f t="shared" si="12"/>
        <v>Applied Data Modelling and Visualisation</v>
      </c>
    </row>
    <row r="323" spans="1:23" x14ac:dyDescent="0.25">
      <c r="A323" t="s">
        <v>191</v>
      </c>
      <c r="B323" t="s">
        <v>104</v>
      </c>
      <c r="C323" t="str">
        <f t="shared" si="11"/>
        <v>Digital Technology Solutions BSc (Enhanced)</v>
      </c>
      <c r="D323">
        <v>36</v>
      </c>
      <c r="E323">
        <v>1489</v>
      </c>
      <c r="F323" t="b">
        <v>1</v>
      </c>
      <c r="G323" t="b">
        <v>0</v>
      </c>
      <c r="H323">
        <v>6</v>
      </c>
      <c r="I323">
        <v>16</v>
      </c>
      <c r="J323" t="s">
        <v>217</v>
      </c>
      <c r="K323" t="s">
        <v>106</v>
      </c>
      <c r="L323" t="s">
        <v>107</v>
      </c>
      <c r="M323" t="s">
        <v>108</v>
      </c>
      <c r="N323" t="s">
        <v>109</v>
      </c>
      <c r="O323" t="s">
        <v>110</v>
      </c>
      <c r="P323" t="s">
        <v>111</v>
      </c>
      <c r="Q323">
        <v>40</v>
      </c>
      <c r="U323" t="s">
        <v>112</v>
      </c>
      <c r="V323" t="s">
        <v>113</v>
      </c>
      <c r="W323" t="str">
        <f t="shared" si="12"/>
        <v>Consulting</v>
      </c>
    </row>
    <row r="324" spans="1:23" x14ac:dyDescent="0.25">
      <c r="A324" t="s">
        <v>191</v>
      </c>
      <c r="B324" t="s">
        <v>104</v>
      </c>
      <c r="C324" t="str">
        <f t="shared" si="11"/>
        <v>Digital Technology Solutions BSc (Enhanced)</v>
      </c>
      <c r="D324">
        <v>36</v>
      </c>
      <c r="E324">
        <v>1489</v>
      </c>
      <c r="F324" t="b">
        <v>1</v>
      </c>
      <c r="G324" t="b">
        <v>0</v>
      </c>
      <c r="H324">
        <v>6</v>
      </c>
      <c r="I324">
        <v>16</v>
      </c>
      <c r="J324" t="s">
        <v>217</v>
      </c>
      <c r="K324" t="s">
        <v>114</v>
      </c>
      <c r="L324" t="s">
        <v>195</v>
      </c>
      <c r="M324" t="s">
        <v>116</v>
      </c>
      <c r="N324" t="s">
        <v>117</v>
      </c>
      <c r="O324" t="s">
        <v>118</v>
      </c>
      <c r="P324" t="s">
        <v>111</v>
      </c>
      <c r="Q324">
        <v>12</v>
      </c>
      <c r="R324">
        <v>2</v>
      </c>
      <c r="T324">
        <v>2</v>
      </c>
      <c r="U324" t="s">
        <v>112</v>
      </c>
      <c r="V324" t="s">
        <v>113</v>
      </c>
      <c r="W324" t="str">
        <f t="shared" si="12"/>
        <v>Consulting</v>
      </c>
    </row>
    <row r="325" spans="1:23" x14ac:dyDescent="0.25">
      <c r="A325" t="s">
        <v>191</v>
      </c>
      <c r="B325" t="s">
        <v>104</v>
      </c>
      <c r="C325" t="str">
        <f t="shared" si="11"/>
        <v>Digital Technology Solutions BSc (Enhanced)</v>
      </c>
      <c r="D325">
        <v>36</v>
      </c>
      <c r="E325">
        <v>1489</v>
      </c>
      <c r="F325" t="b">
        <v>1</v>
      </c>
      <c r="G325" t="b">
        <v>0</v>
      </c>
      <c r="H325">
        <v>6</v>
      </c>
      <c r="I325">
        <v>16</v>
      </c>
      <c r="J325" t="s">
        <v>217</v>
      </c>
      <c r="K325" t="s">
        <v>119</v>
      </c>
      <c r="L325" t="s">
        <v>119</v>
      </c>
      <c r="M325" t="s">
        <v>116</v>
      </c>
      <c r="N325" t="s">
        <v>109</v>
      </c>
      <c r="O325" t="s">
        <v>118</v>
      </c>
      <c r="P325" t="s">
        <v>121</v>
      </c>
      <c r="Q325">
        <v>218</v>
      </c>
      <c r="U325" t="s">
        <v>112</v>
      </c>
      <c r="V325" t="s">
        <v>113</v>
      </c>
      <c r="W325" t="str">
        <f t="shared" si="12"/>
        <v>Consulting</v>
      </c>
    </row>
    <row r="326" spans="1:23" x14ac:dyDescent="0.25">
      <c r="A326" t="s">
        <v>191</v>
      </c>
      <c r="B326" t="s">
        <v>104</v>
      </c>
      <c r="C326" t="str">
        <f t="shared" si="11"/>
        <v>Digital Technology Solutions BSc (Enhanced)</v>
      </c>
      <c r="D326">
        <v>36</v>
      </c>
      <c r="E326">
        <v>1489</v>
      </c>
      <c r="F326" t="b">
        <v>1</v>
      </c>
      <c r="G326" t="b">
        <v>0</v>
      </c>
      <c r="H326">
        <v>6</v>
      </c>
      <c r="I326">
        <v>16</v>
      </c>
      <c r="J326" t="s">
        <v>217</v>
      </c>
      <c r="K326" t="s">
        <v>122</v>
      </c>
      <c r="L326" t="s">
        <v>122</v>
      </c>
      <c r="M326" t="s">
        <v>122</v>
      </c>
      <c r="N326" t="s">
        <v>64</v>
      </c>
      <c r="O326" t="s">
        <v>116</v>
      </c>
      <c r="P326" t="s">
        <v>111</v>
      </c>
      <c r="Q326">
        <v>30</v>
      </c>
      <c r="U326" t="s">
        <v>112</v>
      </c>
      <c r="V326" t="s">
        <v>113</v>
      </c>
      <c r="W326" t="str">
        <f t="shared" si="12"/>
        <v>Consulting</v>
      </c>
    </row>
    <row r="327" spans="1:23" x14ac:dyDescent="0.25">
      <c r="A327" t="s">
        <v>218</v>
      </c>
      <c r="B327" t="s">
        <v>104</v>
      </c>
      <c r="C327" t="str">
        <f t="shared" si="11"/>
        <v>Digital User Experience</v>
      </c>
      <c r="D327">
        <v>45</v>
      </c>
      <c r="E327">
        <v>1461</v>
      </c>
      <c r="F327" t="b">
        <v>0</v>
      </c>
      <c r="G327" t="b">
        <v>1</v>
      </c>
      <c r="I327">
        <v>1</v>
      </c>
      <c r="J327" t="s">
        <v>219</v>
      </c>
      <c r="K327" t="s">
        <v>106</v>
      </c>
      <c r="L327" t="s">
        <v>107</v>
      </c>
      <c r="M327" t="s">
        <v>108</v>
      </c>
      <c r="N327" t="s">
        <v>109</v>
      </c>
      <c r="O327" t="s">
        <v>110</v>
      </c>
      <c r="P327" t="s">
        <v>111</v>
      </c>
      <c r="Q327">
        <v>40</v>
      </c>
      <c r="U327" t="s">
        <v>112</v>
      </c>
      <c r="V327" t="s">
        <v>113</v>
      </c>
      <c r="W327" t="str">
        <f t="shared" si="12"/>
        <v>Design in the Digital Context</v>
      </c>
    </row>
    <row r="328" spans="1:23" x14ac:dyDescent="0.25">
      <c r="A328" t="s">
        <v>218</v>
      </c>
      <c r="B328" t="s">
        <v>104</v>
      </c>
      <c r="C328" t="str">
        <f t="shared" si="11"/>
        <v>Digital User Experience</v>
      </c>
      <c r="D328">
        <v>45</v>
      </c>
      <c r="E328">
        <v>1461</v>
      </c>
      <c r="F328" t="b">
        <v>0</v>
      </c>
      <c r="G328" t="b">
        <v>1</v>
      </c>
      <c r="I328">
        <v>1</v>
      </c>
      <c r="J328" t="s">
        <v>219</v>
      </c>
      <c r="K328" t="s">
        <v>114</v>
      </c>
      <c r="L328" t="s">
        <v>154</v>
      </c>
      <c r="M328" t="s">
        <v>116</v>
      </c>
      <c r="N328" t="s">
        <v>117</v>
      </c>
      <c r="O328" t="s">
        <v>118</v>
      </c>
      <c r="P328" t="s">
        <v>111</v>
      </c>
      <c r="Q328">
        <v>24</v>
      </c>
      <c r="R328">
        <v>4</v>
      </c>
      <c r="T328">
        <v>4</v>
      </c>
      <c r="U328" t="s">
        <v>112</v>
      </c>
      <c r="V328" t="s">
        <v>113</v>
      </c>
      <c r="W328" t="str">
        <f t="shared" si="12"/>
        <v>Design in the Digital Context</v>
      </c>
    </row>
    <row r="329" spans="1:23" x14ac:dyDescent="0.25">
      <c r="A329" t="s">
        <v>218</v>
      </c>
      <c r="B329" t="s">
        <v>104</v>
      </c>
      <c r="C329" t="str">
        <f t="shared" si="11"/>
        <v>Digital User Experience</v>
      </c>
      <c r="D329">
        <v>45</v>
      </c>
      <c r="E329">
        <v>1461</v>
      </c>
      <c r="F329" t="b">
        <v>0</v>
      </c>
      <c r="G329" t="b">
        <v>1</v>
      </c>
      <c r="I329">
        <v>1</v>
      </c>
      <c r="J329" t="s">
        <v>219</v>
      </c>
      <c r="K329" t="s">
        <v>119</v>
      </c>
      <c r="L329" t="s">
        <v>119</v>
      </c>
      <c r="M329" t="s">
        <v>116</v>
      </c>
      <c r="N329" t="s">
        <v>109</v>
      </c>
      <c r="O329" t="s">
        <v>118</v>
      </c>
      <c r="P329" t="s">
        <v>121</v>
      </c>
      <c r="Q329">
        <v>106</v>
      </c>
      <c r="U329" t="s">
        <v>112</v>
      </c>
      <c r="V329" t="s">
        <v>113</v>
      </c>
      <c r="W329" t="str">
        <f t="shared" si="12"/>
        <v>Design in the Digital Context</v>
      </c>
    </row>
    <row r="330" spans="1:23" x14ac:dyDescent="0.25">
      <c r="A330" t="s">
        <v>218</v>
      </c>
      <c r="B330" t="s">
        <v>104</v>
      </c>
      <c r="C330" t="str">
        <f t="shared" si="11"/>
        <v>Digital User Experience</v>
      </c>
      <c r="D330">
        <v>45</v>
      </c>
      <c r="E330">
        <v>1461</v>
      </c>
      <c r="F330" t="b">
        <v>0</v>
      </c>
      <c r="G330" t="b">
        <v>1</v>
      </c>
      <c r="I330">
        <v>1</v>
      </c>
      <c r="J330" t="s">
        <v>219</v>
      </c>
      <c r="K330" t="s">
        <v>122</v>
      </c>
      <c r="L330" t="s">
        <v>122</v>
      </c>
      <c r="M330" t="s">
        <v>122</v>
      </c>
      <c r="N330" t="s">
        <v>64</v>
      </c>
      <c r="O330" t="s">
        <v>116</v>
      </c>
      <c r="P330" t="s">
        <v>111</v>
      </c>
      <c r="Q330">
        <v>30</v>
      </c>
      <c r="U330" t="s">
        <v>112</v>
      </c>
      <c r="V330" t="s">
        <v>113</v>
      </c>
      <c r="W330" t="str">
        <f t="shared" si="12"/>
        <v>Design in the Digital Context</v>
      </c>
    </row>
    <row r="331" spans="1:23" x14ac:dyDescent="0.25">
      <c r="A331" t="s">
        <v>218</v>
      </c>
      <c r="B331" t="s">
        <v>104</v>
      </c>
      <c r="C331" t="str">
        <f t="shared" si="11"/>
        <v>Digital User Experience</v>
      </c>
      <c r="D331">
        <v>45</v>
      </c>
      <c r="E331">
        <v>1461</v>
      </c>
      <c r="F331" t="b">
        <v>0</v>
      </c>
      <c r="G331" t="b">
        <v>1</v>
      </c>
      <c r="I331">
        <v>2</v>
      </c>
      <c r="J331" t="s">
        <v>220</v>
      </c>
      <c r="K331" t="s">
        <v>106</v>
      </c>
      <c r="L331" t="s">
        <v>107</v>
      </c>
      <c r="M331" t="s">
        <v>108</v>
      </c>
      <c r="N331" t="s">
        <v>109</v>
      </c>
      <c r="O331" t="s">
        <v>110</v>
      </c>
      <c r="P331" t="s">
        <v>111</v>
      </c>
      <c r="Q331">
        <v>40</v>
      </c>
      <c r="U331" t="s">
        <v>112</v>
      </c>
      <c r="V331" t="s">
        <v>113</v>
      </c>
      <c r="W331" t="str">
        <f t="shared" si="12"/>
        <v>UX Project Lifecycles</v>
      </c>
    </row>
    <row r="332" spans="1:23" x14ac:dyDescent="0.25">
      <c r="A332" t="s">
        <v>218</v>
      </c>
      <c r="B332" t="s">
        <v>104</v>
      </c>
      <c r="C332" t="str">
        <f t="shared" si="11"/>
        <v>Digital User Experience</v>
      </c>
      <c r="D332">
        <v>45</v>
      </c>
      <c r="E332">
        <v>1461</v>
      </c>
      <c r="F332" t="b">
        <v>0</v>
      </c>
      <c r="G332" t="b">
        <v>1</v>
      </c>
      <c r="I332">
        <v>2</v>
      </c>
      <c r="J332" t="s">
        <v>220</v>
      </c>
      <c r="K332" t="s">
        <v>114</v>
      </c>
      <c r="L332" t="s">
        <v>154</v>
      </c>
      <c r="M332" t="s">
        <v>116</v>
      </c>
      <c r="N332" t="s">
        <v>117</v>
      </c>
      <c r="O332" t="s">
        <v>118</v>
      </c>
      <c r="P332" t="s">
        <v>111</v>
      </c>
      <c r="Q332">
        <v>24</v>
      </c>
      <c r="R332">
        <v>4</v>
      </c>
      <c r="T332">
        <v>4</v>
      </c>
      <c r="U332" t="s">
        <v>112</v>
      </c>
      <c r="V332" t="s">
        <v>113</v>
      </c>
      <c r="W332" t="str">
        <f t="shared" si="12"/>
        <v>UX Project Lifecycles</v>
      </c>
    </row>
    <row r="333" spans="1:23" x14ac:dyDescent="0.25">
      <c r="A333" t="s">
        <v>218</v>
      </c>
      <c r="B333" t="s">
        <v>104</v>
      </c>
      <c r="C333" t="str">
        <f t="shared" si="11"/>
        <v>Digital User Experience</v>
      </c>
      <c r="D333">
        <v>45</v>
      </c>
      <c r="E333">
        <v>1461</v>
      </c>
      <c r="F333" t="b">
        <v>0</v>
      </c>
      <c r="G333" t="b">
        <v>1</v>
      </c>
      <c r="I333">
        <v>2</v>
      </c>
      <c r="J333" t="s">
        <v>220</v>
      </c>
      <c r="K333" t="s">
        <v>119</v>
      </c>
      <c r="L333" t="s">
        <v>119</v>
      </c>
      <c r="M333" t="s">
        <v>116</v>
      </c>
      <c r="N333" t="s">
        <v>109</v>
      </c>
      <c r="O333" t="s">
        <v>118</v>
      </c>
      <c r="P333" t="s">
        <v>121</v>
      </c>
      <c r="Q333">
        <v>106</v>
      </c>
      <c r="U333" t="s">
        <v>112</v>
      </c>
      <c r="V333" t="s">
        <v>113</v>
      </c>
      <c r="W333" t="str">
        <f t="shared" si="12"/>
        <v>UX Project Lifecycles</v>
      </c>
    </row>
    <row r="334" spans="1:23" x14ac:dyDescent="0.25">
      <c r="A334" t="s">
        <v>218</v>
      </c>
      <c r="B334" t="s">
        <v>104</v>
      </c>
      <c r="C334" t="str">
        <f t="shared" si="11"/>
        <v>Digital User Experience</v>
      </c>
      <c r="D334">
        <v>45</v>
      </c>
      <c r="E334">
        <v>1461</v>
      </c>
      <c r="F334" t="b">
        <v>0</v>
      </c>
      <c r="G334" t="b">
        <v>1</v>
      </c>
      <c r="I334">
        <v>2</v>
      </c>
      <c r="J334" t="s">
        <v>220</v>
      </c>
      <c r="K334" t="s">
        <v>122</v>
      </c>
      <c r="L334" t="s">
        <v>122</v>
      </c>
      <c r="M334" t="s">
        <v>122</v>
      </c>
      <c r="N334" t="s">
        <v>64</v>
      </c>
      <c r="O334" t="s">
        <v>116</v>
      </c>
      <c r="P334" t="s">
        <v>111</v>
      </c>
      <c r="Q334">
        <v>30</v>
      </c>
      <c r="U334" t="s">
        <v>112</v>
      </c>
      <c r="V334" t="s">
        <v>113</v>
      </c>
      <c r="W334" t="str">
        <f t="shared" si="12"/>
        <v>UX Project Lifecycles</v>
      </c>
    </row>
    <row r="335" spans="1:23" x14ac:dyDescent="0.25">
      <c r="A335" t="s">
        <v>218</v>
      </c>
      <c r="B335" t="s">
        <v>104</v>
      </c>
      <c r="C335" t="str">
        <f t="shared" si="11"/>
        <v>Digital User Experience</v>
      </c>
      <c r="D335">
        <v>45</v>
      </c>
      <c r="E335">
        <v>1461</v>
      </c>
      <c r="F335" t="b">
        <v>0</v>
      </c>
      <c r="G335" t="b">
        <v>1</v>
      </c>
      <c r="I335">
        <v>3</v>
      </c>
      <c r="J335" t="s">
        <v>221</v>
      </c>
      <c r="K335" t="s">
        <v>106</v>
      </c>
      <c r="L335" t="s">
        <v>107</v>
      </c>
      <c r="M335" t="s">
        <v>108</v>
      </c>
      <c r="N335" t="s">
        <v>109</v>
      </c>
      <c r="O335" t="s">
        <v>110</v>
      </c>
      <c r="P335" t="s">
        <v>111</v>
      </c>
      <c r="Q335">
        <v>40</v>
      </c>
      <c r="U335" t="s">
        <v>112</v>
      </c>
      <c r="V335" t="s">
        <v>113</v>
      </c>
      <c r="W335" t="str">
        <f t="shared" si="12"/>
        <v>Human Computer Interaction</v>
      </c>
    </row>
    <row r="336" spans="1:23" x14ac:dyDescent="0.25">
      <c r="A336" t="s">
        <v>218</v>
      </c>
      <c r="B336" t="s">
        <v>104</v>
      </c>
      <c r="C336" t="str">
        <f t="shared" si="11"/>
        <v>Digital User Experience</v>
      </c>
      <c r="D336">
        <v>45</v>
      </c>
      <c r="E336">
        <v>1461</v>
      </c>
      <c r="F336" t="b">
        <v>0</v>
      </c>
      <c r="G336" t="b">
        <v>1</v>
      </c>
      <c r="I336">
        <v>3</v>
      </c>
      <c r="J336" t="s">
        <v>221</v>
      </c>
      <c r="K336" t="s">
        <v>114</v>
      </c>
      <c r="L336" t="s">
        <v>154</v>
      </c>
      <c r="M336" t="s">
        <v>116</v>
      </c>
      <c r="N336" t="s">
        <v>117</v>
      </c>
      <c r="O336" t="s">
        <v>118</v>
      </c>
      <c r="P336" t="s">
        <v>111</v>
      </c>
      <c r="Q336">
        <v>24</v>
      </c>
      <c r="R336">
        <v>4</v>
      </c>
      <c r="T336">
        <v>4</v>
      </c>
      <c r="U336" t="s">
        <v>112</v>
      </c>
      <c r="V336" t="s">
        <v>113</v>
      </c>
      <c r="W336" t="str">
        <f t="shared" si="12"/>
        <v>Human Computer Interaction</v>
      </c>
    </row>
    <row r="337" spans="1:23" x14ac:dyDescent="0.25">
      <c r="A337" t="s">
        <v>218</v>
      </c>
      <c r="B337" t="s">
        <v>104</v>
      </c>
      <c r="C337" t="str">
        <f t="shared" si="11"/>
        <v>Digital User Experience</v>
      </c>
      <c r="D337">
        <v>45</v>
      </c>
      <c r="E337">
        <v>1461</v>
      </c>
      <c r="F337" t="b">
        <v>0</v>
      </c>
      <c r="G337" t="b">
        <v>1</v>
      </c>
      <c r="I337">
        <v>3</v>
      </c>
      <c r="J337" t="s">
        <v>221</v>
      </c>
      <c r="K337" t="s">
        <v>119</v>
      </c>
      <c r="L337" t="s">
        <v>119</v>
      </c>
      <c r="M337" t="s">
        <v>116</v>
      </c>
      <c r="N337" t="s">
        <v>109</v>
      </c>
      <c r="O337" t="s">
        <v>118</v>
      </c>
      <c r="P337" t="s">
        <v>121</v>
      </c>
      <c r="Q337">
        <v>106</v>
      </c>
      <c r="U337" t="s">
        <v>112</v>
      </c>
      <c r="V337" t="s">
        <v>113</v>
      </c>
      <c r="W337" t="str">
        <f t="shared" si="12"/>
        <v>Human Computer Interaction</v>
      </c>
    </row>
    <row r="338" spans="1:23" x14ac:dyDescent="0.25">
      <c r="A338" t="s">
        <v>218</v>
      </c>
      <c r="B338" t="s">
        <v>104</v>
      </c>
      <c r="C338" t="str">
        <f t="shared" si="11"/>
        <v>Digital User Experience</v>
      </c>
      <c r="D338">
        <v>45</v>
      </c>
      <c r="E338">
        <v>1461</v>
      </c>
      <c r="F338" t="b">
        <v>0</v>
      </c>
      <c r="G338" t="b">
        <v>1</v>
      </c>
      <c r="I338">
        <v>3</v>
      </c>
      <c r="J338" t="s">
        <v>221</v>
      </c>
      <c r="K338" t="s">
        <v>122</v>
      </c>
      <c r="L338" t="s">
        <v>122</v>
      </c>
      <c r="M338" t="s">
        <v>122</v>
      </c>
      <c r="N338" t="s">
        <v>64</v>
      </c>
      <c r="O338" t="s">
        <v>116</v>
      </c>
      <c r="P338" t="s">
        <v>111</v>
      </c>
      <c r="Q338">
        <v>30</v>
      </c>
      <c r="U338" t="s">
        <v>112</v>
      </c>
      <c r="V338" t="s">
        <v>113</v>
      </c>
      <c r="W338" t="str">
        <f t="shared" si="12"/>
        <v>Human Computer Interaction</v>
      </c>
    </row>
    <row r="339" spans="1:23" x14ac:dyDescent="0.25">
      <c r="A339" t="s">
        <v>218</v>
      </c>
      <c r="B339" t="s">
        <v>104</v>
      </c>
      <c r="C339" t="str">
        <f t="shared" si="11"/>
        <v>Digital User Experience</v>
      </c>
      <c r="D339">
        <v>45</v>
      </c>
      <c r="E339">
        <v>1461</v>
      </c>
      <c r="F339" t="b">
        <v>0</v>
      </c>
      <c r="G339" t="b">
        <v>1</v>
      </c>
      <c r="I339">
        <v>4</v>
      </c>
      <c r="J339" t="s">
        <v>222</v>
      </c>
      <c r="K339" t="s">
        <v>106</v>
      </c>
      <c r="L339" t="s">
        <v>107</v>
      </c>
      <c r="M339" t="s">
        <v>108</v>
      </c>
      <c r="N339" t="s">
        <v>109</v>
      </c>
      <c r="O339" t="s">
        <v>110</v>
      </c>
      <c r="P339" t="s">
        <v>111</v>
      </c>
      <c r="Q339">
        <v>40</v>
      </c>
      <c r="U339" t="s">
        <v>112</v>
      </c>
      <c r="V339" t="s">
        <v>113</v>
      </c>
      <c r="W339" t="str">
        <f t="shared" si="12"/>
        <v>Data and the Digital Landscape</v>
      </c>
    </row>
    <row r="340" spans="1:23" x14ac:dyDescent="0.25">
      <c r="A340" t="s">
        <v>218</v>
      </c>
      <c r="B340" t="s">
        <v>104</v>
      </c>
      <c r="C340" t="str">
        <f t="shared" si="11"/>
        <v>Digital User Experience</v>
      </c>
      <c r="D340">
        <v>45</v>
      </c>
      <c r="E340">
        <v>1461</v>
      </c>
      <c r="F340" t="b">
        <v>0</v>
      </c>
      <c r="G340" t="b">
        <v>1</v>
      </c>
      <c r="I340">
        <v>4</v>
      </c>
      <c r="J340" t="s">
        <v>222</v>
      </c>
      <c r="K340" t="s">
        <v>114</v>
      </c>
      <c r="L340" t="s">
        <v>154</v>
      </c>
      <c r="M340" t="s">
        <v>116</v>
      </c>
      <c r="N340" t="s">
        <v>117</v>
      </c>
      <c r="O340" t="s">
        <v>118</v>
      </c>
      <c r="P340" t="s">
        <v>111</v>
      </c>
      <c r="Q340">
        <v>24</v>
      </c>
      <c r="R340">
        <v>4</v>
      </c>
      <c r="T340">
        <v>4</v>
      </c>
      <c r="U340" t="s">
        <v>112</v>
      </c>
      <c r="V340" t="s">
        <v>113</v>
      </c>
      <c r="W340" t="str">
        <f t="shared" si="12"/>
        <v>Data and the Digital Landscape</v>
      </c>
    </row>
    <row r="341" spans="1:23" x14ac:dyDescent="0.25">
      <c r="A341" t="s">
        <v>218</v>
      </c>
      <c r="B341" t="s">
        <v>104</v>
      </c>
      <c r="C341" t="str">
        <f t="shared" ref="C341:C404" si="13">IF(B341="N/A",A341,A341&amp;" - "&amp;B341)</f>
        <v>Digital User Experience</v>
      </c>
      <c r="D341">
        <v>45</v>
      </c>
      <c r="E341">
        <v>1461</v>
      </c>
      <c r="F341" t="b">
        <v>0</v>
      </c>
      <c r="G341" t="b">
        <v>1</v>
      </c>
      <c r="I341">
        <v>4</v>
      </c>
      <c r="J341" t="s">
        <v>222</v>
      </c>
      <c r="K341" t="s">
        <v>119</v>
      </c>
      <c r="L341" t="s">
        <v>119</v>
      </c>
      <c r="M341" t="s">
        <v>116</v>
      </c>
      <c r="N341" t="s">
        <v>109</v>
      </c>
      <c r="O341" t="s">
        <v>118</v>
      </c>
      <c r="P341" t="s">
        <v>121</v>
      </c>
      <c r="Q341">
        <v>106</v>
      </c>
      <c r="U341" t="s">
        <v>112</v>
      </c>
      <c r="V341" t="s">
        <v>113</v>
      </c>
      <c r="W341" t="str">
        <f t="shared" si="12"/>
        <v>Data and the Digital Landscape</v>
      </c>
    </row>
    <row r="342" spans="1:23" x14ac:dyDescent="0.25">
      <c r="A342" t="s">
        <v>218</v>
      </c>
      <c r="B342" t="s">
        <v>104</v>
      </c>
      <c r="C342" t="str">
        <f t="shared" si="13"/>
        <v>Digital User Experience</v>
      </c>
      <c r="D342">
        <v>45</v>
      </c>
      <c r="E342">
        <v>1461</v>
      </c>
      <c r="F342" t="b">
        <v>0</v>
      </c>
      <c r="G342" t="b">
        <v>1</v>
      </c>
      <c r="I342">
        <v>4</v>
      </c>
      <c r="J342" t="s">
        <v>222</v>
      </c>
      <c r="K342" t="s">
        <v>122</v>
      </c>
      <c r="L342" t="s">
        <v>122</v>
      </c>
      <c r="M342" t="s">
        <v>122</v>
      </c>
      <c r="N342" t="s">
        <v>64</v>
      </c>
      <c r="O342" t="s">
        <v>116</v>
      </c>
      <c r="P342" t="s">
        <v>111</v>
      </c>
      <c r="Q342">
        <v>30</v>
      </c>
      <c r="U342" t="s">
        <v>112</v>
      </c>
      <c r="V342" t="s">
        <v>113</v>
      </c>
      <c r="W342" t="str">
        <f t="shared" si="12"/>
        <v>Data and the Digital Landscape</v>
      </c>
    </row>
    <row r="343" spans="1:23" x14ac:dyDescent="0.25">
      <c r="A343" t="s">
        <v>218</v>
      </c>
      <c r="B343" t="s">
        <v>104</v>
      </c>
      <c r="C343" t="str">
        <f t="shared" si="13"/>
        <v>Digital User Experience</v>
      </c>
      <c r="D343">
        <v>45</v>
      </c>
      <c r="E343">
        <v>1461</v>
      </c>
      <c r="F343" t="b">
        <v>0</v>
      </c>
      <c r="G343" t="b">
        <v>1</v>
      </c>
      <c r="I343">
        <v>5</v>
      </c>
      <c r="J343" t="s">
        <v>223</v>
      </c>
      <c r="K343" t="s">
        <v>106</v>
      </c>
      <c r="L343" t="s">
        <v>107</v>
      </c>
      <c r="M343" t="s">
        <v>108</v>
      </c>
      <c r="N343" t="s">
        <v>109</v>
      </c>
      <c r="O343" t="s">
        <v>110</v>
      </c>
      <c r="P343" t="s">
        <v>111</v>
      </c>
      <c r="Q343">
        <v>40</v>
      </c>
      <c r="U343" t="s">
        <v>112</v>
      </c>
      <c r="V343" t="s">
        <v>113</v>
      </c>
      <c r="W343" t="str">
        <f t="shared" si="12"/>
        <v>Requirements Elicitation and Stakeholder Management</v>
      </c>
    </row>
    <row r="344" spans="1:23" x14ac:dyDescent="0.25">
      <c r="A344" t="s">
        <v>218</v>
      </c>
      <c r="B344" t="s">
        <v>104</v>
      </c>
      <c r="C344" t="str">
        <f t="shared" si="13"/>
        <v>Digital User Experience</v>
      </c>
      <c r="D344">
        <v>45</v>
      </c>
      <c r="E344">
        <v>1461</v>
      </c>
      <c r="F344" t="b">
        <v>0</v>
      </c>
      <c r="G344" t="b">
        <v>1</v>
      </c>
      <c r="I344">
        <v>5</v>
      </c>
      <c r="J344" t="s">
        <v>223</v>
      </c>
      <c r="K344" t="s">
        <v>114</v>
      </c>
      <c r="L344" t="s">
        <v>154</v>
      </c>
      <c r="M344" t="s">
        <v>116</v>
      </c>
      <c r="N344" t="s">
        <v>117</v>
      </c>
      <c r="O344" t="s">
        <v>118</v>
      </c>
      <c r="P344" t="s">
        <v>111</v>
      </c>
      <c r="Q344">
        <v>24</v>
      </c>
      <c r="R344">
        <v>4</v>
      </c>
      <c r="T344">
        <v>4</v>
      </c>
      <c r="U344" t="s">
        <v>112</v>
      </c>
      <c r="V344" t="s">
        <v>113</v>
      </c>
      <c r="W344" t="str">
        <f t="shared" si="12"/>
        <v>Requirements Elicitation and Stakeholder Management</v>
      </c>
    </row>
    <row r="345" spans="1:23" x14ac:dyDescent="0.25">
      <c r="A345" t="s">
        <v>218</v>
      </c>
      <c r="B345" t="s">
        <v>104</v>
      </c>
      <c r="C345" t="str">
        <f t="shared" si="13"/>
        <v>Digital User Experience</v>
      </c>
      <c r="D345">
        <v>45</v>
      </c>
      <c r="E345">
        <v>1461</v>
      </c>
      <c r="F345" t="b">
        <v>0</v>
      </c>
      <c r="G345" t="b">
        <v>1</v>
      </c>
      <c r="I345">
        <v>5</v>
      </c>
      <c r="J345" t="s">
        <v>223</v>
      </c>
      <c r="K345" t="s">
        <v>119</v>
      </c>
      <c r="L345" t="s">
        <v>119</v>
      </c>
      <c r="M345" t="s">
        <v>116</v>
      </c>
      <c r="N345" t="s">
        <v>109</v>
      </c>
      <c r="O345" t="s">
        <v>118</v>
      </c>
      <c r="P345" t="s">
        <v>121</v>
      </c>
      <c r="Q345">
        <v>106</v>
      </c>
      <c r="U345" t="s">
        <v>112</v>
      </c>
      <c r="V345" t="s">
        <v>113</v>
      </c>
      <c r="W345" t="str">
        <f t="shared" si="12"/>
        <v>Requirements Elicitation and Stakeholder Management</v>
      </c>
    </row>
    <row r="346" spans="1:23" x14ac:dyDescent="0.25">
      <c r="A346" t="s">
        <v>218</v>
      </c>
      <c r="B346" t="s">
        <v>104</v>
      </c>
      <c r="C346" t="str">
        <f t="shared" si="13"/>
        <v>Digital User Experience</v>
      </c>
      <c r="D346">
        <v>45</v>
      </c>
      <c r="E346">
        <v>1461</v>
      </c>
      <c r="F346" t="b">
        <v>0</v>
      </c>
      <c r="G346" t="b">
        <v>1</v>
      </c>
      <c r="I346">
        <v>5</v>
      </c>
      <c r="J346" t="s">
        <v>223</v>
      </c>
      <c r="K346" t="s">
        <v>122</v>
      </c>
      <c r="L346" t="s">
        <v>122</v>
      </c>
      <c r="M346" t="s">
        <v>122</v>
      </c>
      <c r="N346" t="s">
        <v>64</v>
      </c>
      <c r="O346" t="s">
        <v>116</v>
      </c>
      <c r="P346" t="s">
        <v>111</v>
      </c>
      <c r="Q346">
        <v>30</v>
      </c>
      <c r="U346" t="s">
        <v>112</v>
      </c>
      <c r="V346" t="s">
        <v>113</v>
      </c>
      <c r="W346" t="str">
        <f t="shared" si="12"/>
        <v>Requirements Elicitation and Stakeholder Management</v>
      </c>
    </row>
    <row r="347" spans="1:23" x14ac:dyDescent="0.25">
      <c r="A347" t="s">
        <v>218</v>
      </c>
      <c r="B347" t="s">
        <v>104</v>
      </c>
      <c r="C347" t="str">
        <f t="shared" si="13"/>
        <v>Digital User Experience</v>
      </c>
      <c r="D347">
        <v>45</v>
      </c>
      <c r="E347">
        <v>1461</v>
      </c>
      <c r="F347" t="b">
        <v>0</v>
      </c>
      <c r="G347" t="b">
        <v>1</v>
      </c>
      <c r="I347">
        <v>6</v>
      </c>
      <c r="J347" t="s">
        <v>179</v>
      </c>
      <c r="K347" t="s">
        <v>106</v>
      </c>
      <c r="L347" t="s">
        <v>107</v>
      </c>
      <c r="M347" t="s">
        <v>108</v>
      </c>
      <c r="N347" t="s">
        <v>109</v>
      </c>
      <c r="O347" t="s">
        <v>110</v>
      </c>
      <c r="P347" t="s">
        <v>111</v>
      </c>
      <c r="Q347">
        <v>40</v>
      </c>
      <c r="U347" t="s">
        <v>112</v>
      </c>
      <c r="V347" t="s">
        <v>113</v>
      </c>
      <c r="W347" t="str">
        <f t="shared" si="12"/>
        <v>Professional Practice 1</v>
      </c>
    </row>
    <row r="348" spans="1:23" x14ac:dyDescent="0.25">
      <c r="A348" t="s">
        <v>218</v>
      </c>
      <c r="B348" t="s">
        <v>104</v>
      </c>
      <c r="C348" t="str">
        <f t="shared" si="13"/>
        <v>Digital User Experience</v>
      </c>
      <c r="D348">
        <v>45</v>
      </c>
      <c r="E348">
        <v>1461</v>
      </c>
      <c r="F348" t="b">
        <v>0</v>
      </c>
      <c r="G348" t="b">
        <v>1</v>
      </c>
      <c r="I348">
        <v>6</v>
      </c>
      <c r="J348" t="s">
        <v>179</v>
      </c>
      <c r="K348" t="s">
        <v>114</v>
      </c>
      <c r="L348" t="s">
        <v>154</v>
      </c>
      <c r="M348" t="s">
        <v>116</v>
      </c>
      <c r="N348" t="s">
        <v>117</v>
      </c>
      <c r="O348" t="s">
        <v>118</v>
      </c>
      <c r="P348" t="s">
        <v>111</v>
      </c>
      <c r="Q348">
        <v>24</v>
      </c>
      <c r="R348">
        <v>4</v>
      </c>
      <c r="T348">
        <v>4</v>
      </c>
      <c r="U348" t="s">
        <v>112</v>
      </c>
      <c r="V348" t="s">
        <v>113</v>
      </c>
      <c r="W348" t="str">
        <f t="shared" si="12"/>
        <v>Professional Practice 1</v>
      </c>
    </row>
    <row r="349" spans="1:23" x14ac:dyDescent="0.25">
      <c r="A349" t="s">
        <v>218</v>
      </c>
      <c r="B349" t="s">
        <v>104</v>
      </c>
      <c r="C349" t="str">
        <f t="shared" si="13"/>
        <v>Digital User Experience</v>
      </c>
      <c r="D349">
        <v>45</v>
      </c>
      <c r="E349">
        <v>1461</v>
      </c>
      <c r="F349" t="b">
        <v>0</v>
      </c>
      <c r="G349" t="b">
        <v>1</v>
      </c>
      <c r="I349">
        <v>6</v>
      </c>
      <c r="J349" t="s">
        <v>179</v>
      </c>
      <c r="K349" t="s">
        <v>119</v>
      </c>
      <c r="L349" t="s">
        <v>119</v>
      </c>
      <c r="M349" t="s">
        <v>116</v>
      </c>
      <c r="N349" t="s">
        <v>109</v>
      </c>
      <c r="O349" t="s">
        <v>118</v>
      </c>
      <c r="P349" t="s">
        <v>121</v>
      </c>
      <c r="Q349">
        <v>106</v>
      </c>
      <c r="U349" t="s">
        <v>112</v>
      </c>
      <c r="V349" t="s">
        <v>113</v>
      </c>
      <c r="W349" t="str">
        <f t="shared" si="12"/>
        <v>Professional Practice 1</v>
      </c>
    </row>
    <row r="350" spans="1:23" x14ac:dyDescent="0.25">
      <c r="A350" t="s">
        <v>218</v>
      </c>
      <c r="B350" t="s">
        <v>104</v>
      </c>
      <c r="C350" t="str">
        <f t="shared" si="13"/>
        <v>Digital User Experience</v>
      </c>
      <c r="D350">
        <v>45</v>
      </c>
      <c r="E350">
        <v>1461</v>
      </c>
      <c r="F350" t="b">
        <v>0</v>
      </c>
      <c r="G350" t="b">
        <v>1</v>
      </c>
      <c r="I350">
        <v>6</v>
      </c>
      <c r="J350" t="s">
        <v>179</v>
      </c>
      <c r="K350" t="s">
        <v>122</v>
      </c>
      <c r="L350" t="s">
        <v>122</v>
      </c>
      <c r="M350" t="s">
        <v>122</v>
      </c>
      <c r="N350" t="s">
        <v>64</v>
      </c>
      <c r="O350" t="s">
        <v>116</v>
      </c>
      <c r="P350" t="s">
        <v>111</v>
      </c>
      <c r="Q350">
        <v>30</v>
      </c>
      <c r="U350" t="s">
        <v>112</v>
      </c>
      <c r="V350" t="s">
        <v>113</v>
      </c>
      <c r="W350" t="str">
        <f t="shared" si="12"/>
        <v>Professional Practice 1</v>
      </c>
    </row>
    <row r="351" spans="1:23" x14ac:dyDescent="0.25">
      <c r="A351" t="s">
        <v>218</v>
      </c>
      <c r="B351" t="s">
        <v>104</v>
      </c>
      <c r="C351" t="str">
        <f t="shared" si="13"/>
        <v>Digital User Experience</v>
      </c>
      <c r="D351">
        <v>45</v>
      </c>
      <c r="E351">
        <v>1461</v>
      </c>
      <c r="F351" t="b">
        <v>0</v>
      </c>
      <c r="G351" t="b">
        <v>1</v>
      </c>
      <c r="I351">
        <v>7</v>
      </c>
      <c r="J351" t="s">
        <v>224</v>
      </c>
      <c r="K351" t="s">
        <v>106</v>
      </c>
      <c r="L351" t="s">
        <v>107</v>
      </c>
      <c r="M351" t="s">
        <v>108</v>
      </c>
      <c r="N351" t="s">
        <v>109</v>
      </c>
      <c r="O351" t="s">
        <v>110</v>
      </c>
      <c r="P351" t="s">
        <v>111</v>
      </c>
      <c r="Q351">
        <v>40</v>
      </c>
      <c r="U351" t="s">
        <v>112</v>
      </c>
      <c r="V351" t="s">
        <v>113</v>
      </c>
      <c r="W351" t="str">
        <f t="shared" si="12"/>
        <v>UX in the Organisational Context</v>
      </c>
    </row>
    <row r="352" spans="1:23" x14ac:dyDescent="0.25">
      <c r="A352" t="s">
        <v>218</v>
      </c>
      <c r="B352" t="s">
        <v>104</v>
      </c>
      <c r="C352" t="str">
        <f t="shared" si="13"/>
        <v>Digital User Experience</v>
      </c>
      <c r="D352">
        <v>45</v>
      </c>
      <c r="E352">
        <v>1461</v>
      </c>
      <c r="F352" t="b">
        <v>0</v>
      </c>
      <c r="G352" t="b">
        <v>1</v>
      </c>
      <c r="I352">
        <v>7</v>
      </c>
      <c r="J352" t="s">
        <v>224</v>
      </c>
      <c r="K352" t="s">
        <v>114</v>
      </c>
      <c r="L352" t="s">
        <v>154</v>
      </c>
      <c r="M352" t="s">
        <v>116</v>
      </c>
      <c r="N352" t="s">
        <v>117</v>
      </c>
      <c r="O352" t="s">
        <v>118</v>
      </c>
      <c r="P352" t="s">
        <v>111</v>
      </c>
      <c r="Q352">
        <v>18</v>
      </c>
      <c r="R352">
        <v>3</v>
      </c>
      <c r="T352">
        <v>3</v>
      </c>
      <c r="U352" t="s">
        <v>112</v>
      </c>
      <c r="V352" t="s">
        <v>113</v>
      </c>
      <c r="W352" t="str">
        <f t="shared" ref="W352:W415" si="14">IF(RIGHT(J352)=")",LEFT(J352,FIND("(",J352)-2),J352)</f>
        <v>UX in the Organisational Context</v>
      </c>
    </row>
    <row r="353" spans="1:23" x14ac:dyDescent="0.25">
      <c r="A353" t="s">
        <v>218</v>
      </c>
      <c r="B353" t="s">
        <v>104</v>
      </c>
      <c r="C353" t="str">
        <f t="shared" si="13"/>
        <v>Digital User Experience</v>
      </c>
      <c r="D353">
        <v>45</v>
      </c>
      <c r="E353">
        <v>1461</v>
      </c>
      <c r="F353" t="b">
        <v>0</v>
      </c>
      <c r="G353" t="b">
        <v>1</v>
      </c>
      <c r="I353">
        <v>7</v>
      </c>
      <c r="J353" t="s">
        <v>224</v>
      </c>
      <c r="K353" t="s">
        <v>119</v>
      </c>
      <c r="L353" t="s">
        <v>119</v>
      </c>
      <c r="M353" t="s">
        <v>116</v>
      </c>
      <c r="N353" t="s">
        <v>109</v>
      </c>
      <c r="O353" t="s">
        <v>118</v>
      </c>
      <c r="P353" t="s">
        <v>121</v>
      </c>
      <c r="Q353">
        <v>112</v>
      </c>
      <c r="U353" t="s">
        <v>112</v>
      </c>
      <c r="V353" t="s">
        <v>113</v>
      </c>
      <c r="W353" t="str">
        <f t="shared" si="14"/>
        <v>UX in the Organisational Context</v>
      </c>
    </row>
    <row r="354" spans="1:23" x14ac:dyDescent="0.25">
      <c r="A354" t="s">
        <v>218</v>
      </c>
      <c r="B354" t="s">
        <v>104</v>
      </c>
      <c r="C354" t="str">
        <f t="shared" si="13"/>
        <v>Digital User Experience</v>
      </c>
      <c r="D354">
        <v>45</v>
      </c>
      <c r="E354">
        <v>1461</v>
      </c>
      <c r="F354" t="b">
        <v>0</v>
      </c>
      <c r="G354" t="b">
        <v>1</v>
      </c>
      <c r="I354">
        <v>7</v>
      </c>
      <c r="J354" t="s">
        <v>224</v>
      </c>
      <c r="K354" t="s">
        <v>122</v>
      </c>
      <c r="L354" t="s">
        <v>122</v>
      </c>
      <c r="M354" t="s">
        <v>122</v>
      </c>
      <c r="N354" t="s">
        <v>64</v>
      </c>
      <c r="O354" t="s">
        <v>116</v>
      </c>
      <c r="P354" t="s">
        <v>111</v>
      </c>
      <c r="Q354">
        <v>30</v>
      </c>
      <c r="U354" t="s">
        <v>112</v>
      </c>
      <c r="V354" t="s">
        <v>113</v>
      </c>
      <c r="W354" t="str">
        <f t="shared" si="14"/>
        <v>UX in the Organisational Context</v>
      </c>
    </row>
    <row r="355" spans="1:23" x14ac:dyDescent="0.25">
      <c r="A355" t="s">
        <v>218</v>
      </c>
      <c r="B355" t="s">
        <v>104</v>
      </c>
      <c r="C355" t="str">
        <f t="shared" si="13"/>
        <v>Digital User Experience</v>
      </c>
      <c r="D355">
        <v>45</v>
      </c>
      <c r="E355">
        <v>1461</v>
      </c>
      <c r="F355" t="b">
        <v>0</v>
      </c>
      <c r="G355" t="b">
        <v>1</v>
      </c>
      <c r="I355">
        <v>8</v>
      </c>
      <c r="J355" t="s">
        <v>225</v>
      </c>
      <c r="K355" t="s">
        <v>106</v>
      </c>
      <c r="L355" t="s">
        <v>107</v>
      </c>
      <c r="M355" t="s">
        <v>108</v>
      </c>
      <c r="N355" t="s">
        <v>109</v>
      </c>
      <c r="O355" t="s">
        <v>110</v>
      </c>
      <c r="P355" t="s">
        <v>111</v>
      </c>
      <c r="Q355">
        <v>40</v>
      </c>
      <c r="U355" t="s">
        <v>112</v>
      </c>
      <c r="V355" t="s">
        <v>113</v>
      </c>
      <c r="W355" t="str">
        <f t="shared" si="14"/>
        <v>Interface Technology and the User Experience</v>
      </c>
    </row>
    <row r="356" spans="1:23" x14ac:dyDescent="0.25">
      <c r="A356" t="s">
        <v>218</v>
      </c>
      <c r="B356" t="s">
        <v>104</v>
      </c>
      <c r="C356" t="str">
        <f t="shared" si="13"/>
        <v>Digital User Experience</v>
      </c>
      <c r="D356">
        <v>45</v>
      </c>
      <c r="E356">
        <v>1461</v>
      </c>
      <c r="F356" t="b">
        <v>0</v>
      </c>
      <c r="G356" t="b">
        <v>1</v>
      </c>
      <c r="I356">
        <v>8</v>
      </c>
      <c r="J356" t="s">
        <v>225</v>
      </c>
      <c r="K356" t="s">
        <v>114</v>
      </c>
      <c r="L356" t="s">
        <v>154</v>
      </c>
      <c r="M356" t="s">
        <v>116</v>
      </c>
      <c r="N356" t="s">
        <v>117</v>
      </c>
      <c r="O356" t="s">
        <v>118</v>
      </c>
      <c r="P356" t="s">
        <v>111</v>
      </c>
      <c r="Q356">
        <v>18</v>
      </c>
      <c r="R356">
        <v>3</v>
      </c>
      <c r="T356">
        <v>3</v>
      </c>
      <c r="U356" t="s">
        <v>112</v>
      </c>
      <c r="V356" t="s">
        <v>113</v>
      </c>
      <c r="W356" t="str">
        <f t="shared" si="14"/>
        <v>Interface Technology and the User Experience</v>
      </c>
    </row>
    <row r="357" spans="1:23" x14ac:dyDescent="0.25">
      <c r="A357" t="s">
        <v>218</v>
      </c>
      <c r="B357" t="s">
        <v>104</v>
      </c>
      <c r="C357" t="str">
        <f t="shared" si="13"/>
        <v>Digital User Experience</v>
      </c>
      <c r="D357">
        <v>45</v>
      </c>
      <c r="E357">
        <v>1461</v>
      </c>
      <c r="F357" t="b">
        <v>0</v>
      </c>
      <c r="G357" t="b">
        <v>1</v>
      </c>
      <c r="I357">
        <v>8</v>
      </c>
      <c r="J357" t="s">
        <v>225</v>
      </c>
      <c r="K357" t="s">
        <v>119</v>
      </c>
      <c r="L357" t="s">
        <v>119</v>
      </c>
      <c r="M357" t="s">
        <v>116</v>
      </c>
      <c r="N357" t="s">
        <v>109</v>
      </c>
      <c r="O357" t="s">
        <v>118</v>
      </c>
      <c r="P357" t="s">
        <v>121</v>
      </c>
      <c r="Q357">
        <v>112</v>
      </c>
      <c r="U357" t="s">
        <v>112</v>
      </c>
      <c r="V357" t="s">
        <v>113</v>
      </c>
      <c r="W357" t="str">
        <f t="shared" si="14"/>
        <v>Interface Technology and the User Experience</v>
      </c>
    </row>
    <row r="358" spans="1:23" x14ac:dyDescent="0.25">
      <c r="A358" t="s">
        <v>218</v>
      </c>
      <c r="B358" t="s">
        <v>104</v>
      </c>
      <c r="C358" t="str">
        <f t="shared" si="13"/>
        <v>Digital User Experience</v>
      </c>
      <c r="D358">
        <v>45</v>
      </c>
      <c r="E358">
        <v>1461</v>
      </c>
      <c r="F358" t="b">
        <v>0</v>
      </c>
      <c r="G358" t="b">
        <v>1</v>
      </c>
      <c r="I358">
        <v>8</v>
      </c>
      <c r="J358" t="s">
        <v>225</v>
      </c>
      <c r="K358" t="s">
        <v>122</v>
      </c>
      <c r="L358" t="s">
        <v>122</v>
      </c>
      <c r="M358" t="s">
        <v>122</v>
      </c>
      <c r="N358" t="s">
        <v>64</v>
      </c>
      <c r="O358" t="s">
        <v>116</v>
      </c>
      <c r="P358" t="s">
        <v>111</v>
      </c>
      <c r="Q358">
        <v>30</v>
      </c>
      <c r="U358" t="s">
        <v>112</v>
      </c>
      <c r="V358" t="s">
        <v>113</v>
      </c>
      <c r="W358" t="str">
        <f t="shared" si="14"/>
        <v>Interface Technology and the User Experience</v>
      </c>
    </row>
    <row r="359" spans="1:23" x14ac:dyDescent="0.25">
      <c r="A359" t="s">
        <v>218</v>
      </c>
      <c r="B359" t="s">
        <v>104</v>
      </c>
      <c r="C359" t="str">
        <f t="shared" si="13"/>
        <v>Digital User Experience</v>
      </c>
      <c r="D359">
        <v>45</v>
      </c>
      <c r="E359">
        <v>1461</v>
      </c>
      <c r="F359" t="b">
        <v>0</v>
      </c>
      <c r="G359" t="b">
        <v>1</v>
      </c>
      <c r="I359">
        <v>9</v>
      </c>
      <c r="J359" t="s">
        <v>226</v>
      </c>
      <c r="K359" t="s">
        <v>106</v>
      </c>
      <c r="L359" t="s">
        <v>107</v>
      </c>
      <c r="M359" t="s">
        <v>108</v>
      </c>
      <c r="N359" t="s">
        <v>109</v>
      </c>
      <c r="O359" t="s">
        <v>110</v>
      </c>
      <c r="P359" t="s">
        <v>111</v>
      </c>
      <c r="Q359">
        <v>40</v>
      </c>
      <c r="U359" t="s">
        <v>112</v>
      </c>
      <c r="V359" t="s">
        <v>113</v>
      </c>
      <c r="W359" t="str">
        <f t="shared" si="14"/>
        <v>Inclusive Design and Ethical Practice</v>
      </c>
    </row>
    <row r="360" spans="1:23" x14ac:dyDescent="0.25">
      <c r="A360" t="s">
        <v>218</v>
      </c>
      <c r="B360" t="s">
        <v>104</v>
      </c>
      <c r="C360" t="str">
        <f t="shared" si="13"/>
        <v>Digital User Experience</v>
      </c>
      <c r="D360">
        <v>45</v>
      </c>
      <c r="E360">
        <v>1461</v>
      </c>
      <c r="F360" t="b">
        <v>0</v>
      </c>
      <c r="G360" t="b">
        <v>1</v>
      </c>
      <c r="I360">
        <v>9</v>
      </c>
      <c r="J360" t="s">
        <v>226</v>
      </c>
      <c r="K360" t="s">
        <v>114</v>
      </c>
      <c r="L360" t="s">
        <v>154</v>
      </c>
      <c r="M360" t="s">
        <v>116</v>
      </c>
      <c r="N360" t="s">
        <v>117</v>
      </c>
      <c r="O360" t="s">
        <v>118</v>
      </c>
      <c r="P360" t="s">
        <v>111</v>
      </c>
      <c r="Q360">
        <v>18</v>
      </c>
      <c r="R360">
        <v>3</v>
      </c>
      <c r="T360">
        <v>3</v>
      </c>
      <c r="U360" t="s">
        <v>112</v>
      </c>
      <c r="V360" t="s">
        <v>113</v>
      </c>
      <c r="W360" t="str">
        <f t="shared" si="14"/>
        <v>Inclusive Design and Ethical Practice</v>
      </c>
    </row>
    <row r="361" spans="1:23" x14ac:dyDescent="0.25">
      <c r="A361" t="s">
        <v>218</v>
      </c>
      <c r="B361" t="s">
        <v>104</v>
      </c>
      <c r="C361" t="str">
        <f t="shared" si="13"/>
        <v>Digital User Experience</v>
      </c>
      <c r="D361">
        <v>45</v>
      </c>
      <c r="E361">
        <v>1461</v>
      </c>
      <c r="F361" t="b">
        <v>0</v>
      </c>
      <c r="G361" t="b">
        <v>1</v>
      </c>
      <c r="I361">
        <v>9</v>
      </c>
      <c r="J361" t="s">
        <v>226</v>
      </c>
      <c r="K361" t="s">
        <v>119</v>
      </c>
      <c r="L361" t="s">
        <v>119</v>
      </c>
      <c r="M361" t="s">
        <v>116</v>
      </c>
      <c r="N361" t="s">
        <v>109</v>
      </c>
      <c r="O361" t="s">
        <v>118</v>
      </c>
      <c r="P361" t="s">
        <v>121</v>
      </c>
      <c r="Q361">
        <v>112</v>
      </c>
      <c r="U361" t="s">
        <v>112</v>
      </c>
      <c r="V361" t="s">
        <v>113</v>
      </c>
      <c r="W361" t="str">
        <f t="shared" si="14"/>
        <v>Inclusive Design and Ethical Practice</v>
      </c>
    </row>
    <row r="362" spans="1:23" x14ac:dyDescent="0.25">
      <c r="A362" t="s">
        <v>218</v>
      </c>
      <c r="B362" t="s">
        <v>104</v>
      </c>
      <c r="C362" t="str">
        <f t="shared" si="13"/>
        <v>Digital User Experience</v>
      </c>
      <c r="D362">
        <v>45</v>
      </c>
      <c r="E362">
        <v>1461</v>
      </c>
      <c r="F362" t="b">
        <v>0</v>
      </c>
      <c r="G362" t="b">
        <v>1</v>
      </c>
      <c r="I362">
        <v>9</v>
      </c>
      <c r="J362" t="s">
        <v>226</v>
      </c>
      <c r="K362" t="s">
        <v>122</v>
      </c>
      <c r="L362" t="s">
        <v>122</v>
      </c>
      <c r="M362" t="s">
        <v>122</v>
      </c>
      <c r="N362" t="s">
        <v>64</v>
      </c>
      <c r="O362" t="s">
        <v>116</v>
      </c>
      <c r="P362" t="s">
        <v>111</v>
      </c>
      <c r="Q362">
        <v>30</v>
      </c>
      <c r="U362" t="s">
        <v>112</v>
      </c>
      <c r="V362" t="s">
        <v>113</v>
      </c>
      <c r="W362" t="str">
        <f t="shared" si="14"/>
        <v>Inclusive Design and Ethical Practice</v>
      </c>
    </row>
    <row r="363" spans="1:23" x14ac:dyDescent="0.25">
      <c r="A363" t="s">
        <v>218</v>
      </c>
      <c r="B363" t="s">
        <v>104</v>
      </c>
      <c r="C363" t="str">
        <f t="shared" si="13"/>
        <v>Digital User Experience</v>
      </c>
      <c r="D363">
        <v>45</v>
      </c>
      <c r="E363">
        <v>1461</v>
      </c>
      <c r="F363" t="b">
        <v>0</v>
      </c>
      <c r="G363" t="b">
        <v>1</v>
      </c>
      <c r="I363">
        <v>10</v>
      </c>
      <c r="J363" t="s">
        <v>227</v>
      </c>
      <c r="K363" t="s">
        <v>106</v>
      </c>
      <c r="L363" t="s">
        <v>107</v>
      </c>
      <c r="M363" t="s">
        <v>108</v>
      </c>
      <c r="N363" t="s">
        <v>109</v>
      </c>
      <c r="O363" t="s">
        <v>110</v>
      </c>
      <c r="P363" t="s">
        <v>111</v>
      </c>
      <c r="Q363">
        <v>40</v>
      </c>
      <c r="U363" t="s">
        <v>112</v>
      </c>
      <c r="V363" t="s">
        <v>113</v>
      </c>
      <c r="W363" t="str">
        <f t="shared" si="14"/>
        <v>UX Design in Practice</v>
      </c>
    </row>
    <row r="364" spans="1:23" x14ac:dyDescent="0.25">
      <c r="A364" t="s">
        <v>218</v>
      </c>
      <c r="B364" t="s">
        <v>104</v>
      </c>
      <c r="C364" t="str">
        <f t="shared" si="13"/>
        <v>Digital User Experience</v>
      </c>
      <c r="D364">
        <v>45</v>
      </c>
      <c r="E364">
        <v>1461</v>
      </c>
      <c r="F364" t="b">
        <v>0</v>
      </c>
      <c r="G364" t="b">
        <v>1</v>
      </c>
      <c r="I364">
        <v>10</v>
      </c>
      <c r="J364" t="s">
        <v>227</v>
      </c>
      <c r="K364" t="s">
        <v>114</v>
      </c>
      <c r="L364" t="s">
        <v>154</v>
      </c>
      <c r="M364" t="s">
        <v>116</v>
      </c>
      <c r="N364" t="s">
        <v>117</v>
      </c>
      <c r="O364" t="s">
        <v>118</v>
      </c>
      <c r="P364" t="s">
        <v>111</v>
      </c>
      <c r="Q364">
        <v>18</v>
      </c>
      <c r="R364">
        <v>3</v>
      </c>
      <c r="T364">
        <v>3</v>
      </c>
      <c r="U364" t="s">
        <v>112</v>
      </c>
      <c r="V364" t="s">
        <v>113</v>
      </c>
      <c r="W364" t="str">
        <f t="shared" si="14"/>
        <v>UX Design in Practice</v>
      </c>
    </row>
    <row r="365" spans="1:23" x14ac:dyDescent="0.25">
      <c r="A365" t="s">
        <v>218</v>
      </c>
      <c r="B365" t="s">
        <v>104</v>
      </c>
      <c r="C365" t="str">
        <f t="shared" si="13"/>
        <v>Digital User Experience</v>
      </c>
      <c r="D365">
        <v>45</v>
      </c>
      <c r="E365">
        <v>1461</v>
      </c>
      <c r="F365" t="b">
        <v>0</v>
      </c>
      <c r="G365" t="b">
        <v>1</v>
      </c>
      <c r="I365">
        <v>10</v>
      </c>
      <c r="J365" t="s">
        <v>227</v>
      </c>
      <c r="K365" t="s">
        <v>119</v>
      </c>
      <c r="L365" t="s">
        <v>119</v>
      </c>
      <c r="M365" t="s">
        <v>116</v>
      </c>
      <c r="N365" t="s">
        <v>109</v>
      </c>
      <c r="O365" t="s">
        <v>118</v>
      </c>
      <c r="P365" t="s">
        <v>121</v>
      </c>
      <c r="Q365">
        <v>112</v>
      </c>
      <c r="U365" t="s">
        <v>112</v>
      </c>
      <c r="V365" t="s">
        <v>113</v>
      </c>
      <c r="W365" t="str">
        <f t="shared" si="14"/>
        <v>UX Design in Practice</v>
      </c>
    </row>
    <row r="366" spans="1:23" x14ac:dyDescent="0.25">
      <c r="A366" t="s">
        <v>218</v>
      </c>
      <c r="B366" t="s">
        <v>104</v>
      </c>
      <c r="C366" t="str">
        <f t="shared" si="13"/>
        <v>Digital User Experience</v>
      </c>
      <c r="D366">
        <v>45</v>
      </c>
      <c r="E366">
        <v>1461</v>
      </c>
      <c r="F366" t="b">
        <v>0</v>
      </c>
      <c r="G366" t="b">
        <v>1</v>
      </c>
      <c r="I366">
        <v>10</v>
      </c>
      <c r="J366" t="s">
        <v>227</v>
      </c>
      <c r="K366" t="s">
        <v>122</v>
      </c>
      <c r="L366" t="s">
        <v>122</v>
      </c>
      <c r="M366" t="s">
        <v>122</v>
      </c>
      <c r="N366" t="s">
        <v>64</v>
      </c>
      <c r="O366" t="s">
        <v>116</v>
      </c>
      <c r="P366" t="s">
        <v>111</v>
      </c>
      <c r="Q366">
        <v>30</v>
      </c>
      <c r="U366" t="s">
        <v>112</v>
      </c>
      <c r="V366" t="s">
        <v>113</v>
      </c>
      <c r="W366" t="str">
        <f t="shared" si="14"/>
        <v>UX Design in Practice</v>
      </c>
    </row>
    <row r="367" spans="1:23" x14ac:dyDescent="0.25">
      <c r="A367" t="s">
        <v>218</v>
      </c>
      <c r="B367" t="s">
        <v>104</v>
      </c>
      <c r="C367" t="str">
        <f t="shared" si="13"/>
        <v>Digital User Experience</v>
      </c>
      <c r="D367">
        <v>45</v>
      </c>
      <c r="E367">
        <v>1461</v>
      </c>
      <c r="F367" t="b">
        <v>0</v>
      </c>
      <c r="G367" t="b">
        <v>1</v>
      </c>
      <c r="I367">
        <v>11</v>
      </c>
      <c r="J367" t="s">
        <v>228</v>
      </c>
      <c r="K367" t="s">
        <v>106</v>
      </c>
      <c r="L367" t="s">
        <v>107</v>
      </c>
      <c r="M367" t="s">
        <v>108</v>
      </c>
      <c r="N367" t="s">
        <v>109</v>
      </c>
      <c r="O367" t="s">
        <v>110</v>
      </c>
      <c r="P367" t="s">
        <v>111</v>
      </c>
      <c r="Q367">
        <v>40</v>
      </c>
      <c r="U367" t="s">
        <v>112</v>
      </c>
      <c r="V367" t="s">
        <v>113</v>
      </c>
      <c r="W367" t="str">
        <f t="shared" si="14"/>
        <v>UX Testing</v>
      </c>
    </row>
    <row r="368" spans="1:23" x14ac:dyDescent="0.25">
      <c r="A368" t="s">
        <v>218</v>
      </c>
      <c r="B368" t="s">
        <v>104</v>
      </c>
      <c r="C368" t="str">
        <f t="shared" si="13"/>
        <v>Digital User Experience</v>
      </c>
      <c r="D368">
        <v>45</v>
      </c>
      <c r="E368">
        <v>1461</v>
      </c>
      <c r="F368" t="b">
        <v>0</v>
      </c>
      <c r="G368" t="b">
        <v>1</v>
      </c>
      <c r="I368">
        <v>11</v>
      </c>
      <c r="J368" t="s">
        <v>228</v>
      </c>
      <c r="K368" t="s">
        <v>114</v>
      </c>
      <c r="L368" t="s">
        <v>154</v>
      </c>
      <c r="M368" t="s">
        <v>116</v>
      </c>
      <c r="N368" t="s">
        <v>117</v>
      </c>
      <c r="O368" t="s">
        <v>118</v>
      </c>
      <c r="P368" t="s">
        <v>111</v>
      </c>
      <c r="Q368">
        <v>18</v>
      </c>
      <c r="R368">
        <v>3</v>
      </c>
      <c r="T368">
        <v>3</v>
      </c>
      <c r="U368" t="s">
        <v>112</v>
      </c>
      <c r="V368" t="s">
        <v>113</v>
      </c>
      <c r="W368" t="str">
        <f t="shared" si="14"/>
        <v>UX Testing</v>
      </c>
    </row>
    <row r="369" spans="1:23" x14ac:dyDescent="0.25">
      <c r="A369" t="s">
        <v>218</v>
      </c>
      <c r="B369" t="s">
        <v>104</v>
      </c>
      <c r="C369" t="str">
        <f t="shared" si="13"/>
        <v>Digital User Experience</v>
      </c>
      <c r="D369">
        <v>45</v>
      </c>
      <c r="E369">
        <v>1461</v>
      </c>
      <c r="F369" t="b">
        <v>0</v>
      </c>
      <c r="G369" t="b">
        <v>1</v>
      </c>
      <c r="I369">
        <v>11</v>
      </c>
      <c r="J369" t="s">
        <v>228</v>
      </c>
      <c r="K369" t="s">
        <v>119</v>
      </c>
      <c r="L369" t="s">
        <v>119</v>
      </c>
      <c r="M369" t="s">
        <v>116</v>
      </c>
      <c r="N369" t="s">
        <v>109</v>
      </c>
      <c r="O369" t="s">
        <v>118</v>
      </c>
      <c r="P369" t="s">
        <v>121</v>
      </c>
      <c r="Q369">
        <v>112</v>
      </c>
      <c r="U369" t="s">
        <v>112</v>
      </c>
      <c r="V369" t="s">
        <v>113</v>
      </c>
      <c r="W369" t="str">
        <f t="shared" si="14"/>
        <v>UX Testing</v>
      </c>
    </row>
    <row r="370" spans="1:23" x14ac:dyDescent="0.25">
      <c r="A370" t="s">
        <v>218</v>
      </c>
      <c r="B370" t="s">
        <v>104</v>
      </c>
      <c r="C370" t="str">
        <f t="shared" si="13"/>
        <v>Digital User Experience</v>
      </c>
      <c r="D370">
        <v>45</v>
      </c>
      <c r="E370">
        <v>1461</v>
      </c>
      <c r="F370" t="b">
        <v>0</v>
      </c>
      <c r="G370" t="b">
        <v>1</v>
      </c>
      <c r="I370">
        <v>11</v>
      </c>
      <c r="J370" t="s">
        <v>228</v>
      </c>
      <c r="K370" t="s">
        <v>122</v>
      </c>
      <c r="L370" t="s">
        <v>122</v>
      </c>
      <c r="M370" t="s">
        <v>122</v>
      </c>
      <c r="N370" t="s">
        <v>64</v>
      </c>
      <c r="O370" t="s">
        <v>116</v>
      </c>
      <c r="P370" t="s">
        <v>111</v>
      </c>
      <c r="Q370">
        <v>30</v>
      </c>
      <c r="U370" t="s">
        <v>112</v>
      </c>
      <c r="V370" t="s">
        <v>113</v>
      </c>
      <c r="W370" t="str">
        <f t="shared" si="14"/>
        <v>UX Testing</v>
      </c>
    </row>
    <row r="371" spans="1:23" x14ac:dyDescent="0.25">
      <c r="A371" t="s">
        <v>218</v>
      </c>
      <c r="B371" t="s">
        <v>104</v>
      </c>
      <c r="C371" t="str">
        <f t="shared" si="13"/>
        <v>Digital User Experience</v>
      </c>
      <c r="D371">
        <v>45</v>
      </c>
      <c r="E371">
        <v>1461</v>
      </c>
      <c r="F371" t="b">
        <v>0</v>
      </c>
      <c r="G371" t="b">
        <v>1</v>
      </c>
      <c r="I371">
        <v>12</v>
      </c>
      <c r="J371" t="s">
        <v>165</v>
      </c>
      <c r="K371" t="s">
        <v>106</v>
      </c>
      <c r="L371" t="s">
        <v>107</v>
      </c>
      <c r="M371" t="s">
        <v>108</v>
      </c>
      <c r="N371" t="s">
        <v>109</v>
      </c>
      <c r="O371" t="s">
        <v>110</v>
      </c>
      <c r="P371" t="s">
        <v>111</v>
      </c>
      <c r="Q371">
        <v>40</v>
      </c>
      <c r="U371" t="s">
        <v>112</v>
      </c>
      <c r="V371" t="s">
        <v>113</v>
      </c>
      <c r="W371" t="str">
        <f t="shared" si="14"/>
        <v>Professional Practice 2</v>
      </c>
    </row>
    <row r="372" spans="1:23" x14ac:dyDescent="0.25">
      <c r="A372" t="s">
        <v>218</v>
      </c>
      <c r="B372" t="s">
        <v>104</v>
      </c>
      <c r="C372" t="str">
        <f t="shared" si="13"/>
        <v>Digital User Experience</v>
      </c>
      <c r="D372">
        <v>45</v>
      </c>
      <c r="E372">
        <v>1461</v>
      </c>
      <c r="F372" t="b">
        <v>0</v>
      </c>
      <c r="G372" t="b">
        <v>1</v>
      </c>
      <c r="I372">
        <v>12</v>
      </c>
      <c r="J372" t="s">
        <v>165</v>
      </c>
      <c r="K372" t="s">
        <v>114</v>
      </c>
      <c r="L372" t="s">
        <v>154</v>
      </c>
      <c r="M372" t="s">
        <v>116</v>
      </c>
      <c r="N372" t="s">
        <v>117</v>
      </c>
      <c r="O372" t="s">
        <v>118</v>
      </c>
      <c r="P372" t="s">
        <v>111</v>
      </c>
      <c r="Q372">
        <v>18</v>
      </c>
      <c r="R372">
        <v>3</v>
      </c>
      <c r="T372">
        <v>3</v>
      </c>
      <c r="U372" t="s">
        <v>112</v>
      </c>
      <c r="V372" t="s">
        <v>113</v>
      </c>
      <c r="W372" t="str">
        <f t="shared" si="14"/>
        <v>Professional Practice 2</v>
      </c>
    </row>
    <row r="373" spans="1:23" x14ac:dyDescent="0.25">
      <c r="A373" t="s">
        <v>218</v>
      </c>
      <c r="B373" t="s">
        <v>104</v>
      </c>
      <c r="C373" t="str">
        <f t="shared" si="13"/>
        <v>Digital User Experience</v>
      </c>
      <c r="D373">
        <v>45</v>
      </c>
      <c r="E373">
        <v>1461</v>
      </c>
      <c r="F373" t="b">
        <v>0</v>
      </c>
      <c r="G373" t="b">
        <v>1</v>
      </c>
      <c r="I373">
        <v>12</v>
      </c>
      <c r="J373" t="s">
        <v>165</v>
      </c>
      <c r="K373" t="s">
        <v>119</v>
      </c>
      <c r="L373" t="s">
        <v>119</v>
      </c>
      <c r="M373" t="s">
        <v>116</v>
      </c>
      <c r="N373" t="s">
        <v>109</v>
      </c>
      <c r="O373" t="s">
        <v>118</v>
      </c>
      <c r="P373" t="s">
        <v>121</v>
      </c>
      <c r="Q373">
        <v>112</v>
      </c>
      <c r="U373" t="s">
        <v>112</v>
      </c>
      <c r="V373" t="s">
        <v>113</v>
      </c>
      <c r="W373" t="str">
        <f t="shared" si="14"/>
        <v>Professional Practice 2</v>
      </c>
    </row>
    <row r="374" spans="1:23" x14ac:dyDescent="0.25">
      <c r="A374" t="s">
        <v>218</v>
      </c>
      <c r="B374" t="s">
        <v>104</v>
      </c>
      <c r="C374" t="str">
        <f t="shared" si="13"/>
        <v>Digital User Experience</v>
      </c>
      <c r="D374">
        <v>45</v>
      </c>
      <c r="E374">
        <v>1461</v>
      </c>
      <c r="F374" t="b">
        <v>0</v>
      </c>
      <c r="G374" t="b">
        <v>1</v>
      </c>
      <c r="I374">
        <v>12</v>
      </c>
      <c r="J374" t="s">
        <v>165</v>
      </c>
      <c r="K374" t="s">
        <v>122</v>
      </c>
      <c r="L374" t="s">
        <v>122</v>
      </c>
      <c r="M374" t="s">
        <v>122</v>
      </c>
      <c r="N374" t="s">
        <v>64</v>
      </c>
      <c r="O374" t="s">
        <v>116</v>
      </c>
      <c r="P374" t="s">
        <v>111</v>
      </c>
      <c r="Q374">
        <v>30</v>
      </c>
      <c r="U374" t="s">
        <v>112</v>
      </c>
      <c r="V374" t="s">
        <v>113</v>
      </c>
      <c r="W374" t="str">
        <f t="shared" si="14"/>
        <v>Professional Practice 2</v>
      </c>
    </row>
    <row r="375" spans="1:23" x14ac:dyDescent="0.25">
      <c r="A375" t="s">
        <v>218</v>
      </c>
      <c r="B375" t="s">
        <v>104</v>
      </c>
      <c r="C375" t="str">
        <f t="shared" si="13"/>
        <v>Digital User Experience</v>
      </c>
      <c r="D375">
        <v>45</v>
      </c>
      <c r="E375">
        <v>1461</v>
      </c>
      <c r="F375" t="b">
        <v>0</v>
      </c>
      <c r="G375" t="b">
        <v>1</v>
      </c>
      <c r="I375">
        <v>13</v>
      </c>
      <c r="J375" t="s">
        <v>229</v>
      </c>
      <c r="K375" t="s">
        <v>106</v>
      </c>
      <c r="L375" t="s">
        <v>107</v>
      </c>
      <c r="M375" t="s">
        <v>108</v>
      </c>
      <c r="N375" t="s">
        <v>109</v>
      </c>
      <c r="O375" t="s">
        <v>110</v>
      </c>
      <c r="P375" t="s">
        <v>111</v>
      </c>
      <c r="Q375">
        <v>20</v>
      </c>
      <c r="U375" t="s">
        <v>112</v>
      </c>
      <c r="V375" t="s">
        <v>113</v>
      </c>
      <c r="W375" t="str">
        <f t="shared" si="14"/>
        <v>Research Methods for UX</v>
      </c>
    </row>
    <row r="376" spans="1:23" x14ac:dyDescent="0.25">
      <c r="A376" t="s">
        <v>218</v>
      </c>
      <c r="B376" t="s">
        <v>104</v>
      </c>
      <c r="C376" t="str">
        <f t="shared" si="13"/>
        <v>Digital User Experience</v>
      </c>
      <c r="D376">
        <v>45</v>
      </c>
      <c r="E376">
        <v>1461</v>
      </c>
      <c r="F376" t="b">
        <v>0</v>
      </c>
      <c r="G376" t="b">
        <v>1</v>
      </c>
      <c r="I376">
        <v>13</v>
      </c>
      <c r="J376" t="s">
        <v>229</v>
      </c>
      <c r="K376" t="s">
        <v>114</v>
      </c>
      <c r="L376" t="s">
        <v>154</v>
      </c>
      <c r="M376" t="s">
        <v>116</v>
      </c>
      <c r="N376" t="s">
        <v>117</v>
      </c>
      <c r="O376" t="s">
        <v>118</v>
      </c>
      <c r="P376" t="s">
        <v>111</v>
      </c>
      <c r="Q376">
        <v>6</v>
      </c>
      <c r="R376">
        <v>1</v>
      </c>
      <c r="T376">
        <v>1</v>
      </c>
      <c r="U376" t="s">
        <v>112</v>
      </c>
      <c r="V376" t="s">
        <v>113</v>
      </c>
      <c r="W376" t="str">
        <f t="shared" si="14"/>
        <v>Research Methods for UX</v>
      </c>
    </row>
    <row r="377" spans="1:23" x14ac:dyDescent="0.25">
      <c r="A377" t="s">
        <v>218</v>
      </c>
      <c r="B377" t="s">
        <v>104</v>
      </c>
      <c r="C377" t="str">
        <f t="shared" si="13"/>
        <v>Digital User Experience</v>
      </c>
      <c r="D377">
        <v>45</v>
      </c>
      <c r="E377">
        <v>1461</v>
      </c>
      <c r="F377" t="b">
        <v>0</v>
      </c>
      <c r="G377" t="b">
        <v>1</v>
      </c>
      <c r="I377">
        <v>13</v>
      </c>
      <c r="J377" t="s">
        <v>229</v>
      </c>
      <c r="K377" t="s">
        <v>119</v>
      </c>
      <c r="L377" t="s">
        <v>119</v>
      </c>
      <c r="M377" t="s">
        <v>116</v>
      </c>
      <c r="N377" t="s">
        <v>109</v>
      </c>
      <c r="O377" t="s">
        <v>118</v>
      </c>
      <c r="P377" t="s">
        <v>121</v>
      </c>
      <c r="Q377">
        <v>59</v>
      </c>
      <c r="U377" t="s">
        <v>112</v>
      </c>
      <c r="V377" t="s">
        <v>113</v>
      </c>
      <c r="W377" t="str">
        <f t="shared" si="14"/>
        <v>Research Methods for UX</v>
      </c>
    </row>
    <row r="378" spans="1:23" x14ac:dyDescent="0.25">
      <c r="A378" t="s">
        <v>218</v>
      </c>
      <c r="B378" t="s">
        <v>104</v>
      </c>
      <c r="C378" t="str">
        <f t="shared" si="13"/>
        <v>Digital User Experience</v>
      </c>
      <c r="D378">
        <v>45</v>
      </c>
      <c r="E378">
        <v>1461</v>
      </c>
      <c r="F378" t="b">
        <v>0</v>
      </c>
      <c r="G378" t="b">
        <v>1</v>
      </c>
      <c r="I378">
        <v>13</v>
      </c>
      <c r="J378" t="s">
        <v>229</v>
      </c>
      <c r="K378" t="s">
        <v>122</v>
      </c>
      <c r="L378" t="s">
        <v>122</v>
      </c>
      <c r="M378" t="s">
        <v>122</v>
      </c>
      <c r="N378" t="s">
        <v>64</v>
      </c>
      <c r="O378" t="s">
        <v>116</v>
      </c>
      <c r="P378" t="s">
        <v>111</v>
      </c>
      <c r="Q378">
        <v>15</v>
      </c>
      <c r="U378" t="s">
        <v>112</v>
      </c>
      <c r="V378" t="s">
        <v>113</v>
      </c>
      <c r="W378" t="str">
        <f t="shared" si="14"/>
        <v>Research Methods for UX</v>
      </c>
    </row>
    <row r="379" spans="1:23" x14ac:dyDescent="0.25">
      <c r="A379" t="s">
        <v>218</v>
      </c>
      <c r="B379" t="s">
        <v>104</v>
      </c>
      <c r="C379" t="str">
        <f t="shared" si="13"/>
        <v>Digital User Experience</v>
      </c>
      <c r="D379">
        <v>45</v>
      </c>
      <c r="E379">
        <v>1461</v>
      </c>
      <c r="F379" t="b">
        <v>0</v>
      </c>
      <c r="G379" t="b">
        <v>1</v>
      </c>
      <c r="I379">
        <v>14</v>
      </c>
      <c r="J379" t="s">
        <v>230</v>
      </c>
      <c r="K379" t="s">
        <v>106</v>
      </c>
      <c r="L379" t="s">
        <v>107</v>
      </c>
      <c r="M379" t="s">
        <v>108</v>
      </c>
      <c r="N379" t="s">
        <v>109</v>
      </c>
      <c r="O379" t="s">
        <v>110</v>
      </c>
      <c r="P379" t="s">
        <v>111</v>
      </c>
      <c r="Q379">
        <v>40</v>
      </c>
      <c r="U379" t="s">
        <v>112</v>
      </c>
      <c r="V379" t="s">
        <v>113</v>
      </c>
      <c r="W379" t="str">
        <f t="shared" si="14"/>
        <v>User Psychology</v>
      </c>
    </row>
    <row r="380" spans="1:23" x14ac:dyDescent="0.25">
      <c r="A380" t="s">
        <v>218</v>
      </c>
      <c r="B380" t="s">
        <v>104</v>
      </c>
      <c r="C380" t="str">
        <f t="shared" si="13"/>
        <v>Digital User Experience</v>
      </c>
      <c r="D380">
        <v>45</v>
      </c>
      <c r="E380">
        <v>1461</v>
      </c>
      <c r="F380" t="b">
        <v>0</v>
      </c>
      <c r="G380" t="b">
        <v>1</v>
      </c>
      <c r="I380">
        <v>14</v>
      </c>
      <c r="J380" t="s">
        <v>230</v>
      </c>
      <c r="K380" t="s">
        <v>114</v>
      </c>
      <c r="L380" t="s">
        <v>154</v>
      </c>
      <c r="M380" t="s">
        <v>116</v>
      </c>
      <c r="N380" t="s">
        <v>117</v>
      </c>
      <c r="O380" t="s">
        <v>118</v>
      </c>
      <c r="P380" t="s">
        <v>111</v>
      </c>
      <c r="Q380">
        <v>12</v>
      </c>
      <c r="R380">
        <v>2</v>
      </c>
      <c r="T380">
        <v>2</v>
      </c>
      <c r="U380" t="s">
        <v>112</v>
      </c>
      <c r="V380" t="s">
        <v>113</v>
      </c>
      <c r="W380" t="str">
        <f t="shared" si="14"/>
        <v>User Psychology</v>
      </c>
    </row>
    <row r="381" spans="1:23" x14ac:dyDescent="0.25">
      <c r="A381" t="s">
        <v>218</v>
      </c>
      <c r="B381" t="s">
        <v>104</v>
      </c>
      <c r="C381" t="str">
        <f t="shared" si="13"/>
        <v>Digital User Experience</v>
      </c>
      <c r="D381">
        <v>45</v>
      </c>
      <c r="E381">
        <v>1461</v>
      </c>
      <c r="F381" t="b">
        <v>0</v>
      </c>
      <c r="G381" t="b">
        <v>1</v>
      </c>
      <c r="I381">
        <v>14</v>
      </c>
      <c r="J381" t="s">
        <v>230</v>
      </c>
      <c r="K381" t="s">
        <v>119</v>
      </c>
      <c r="L381" t="s">
        <v>119</v>
      </c>
      <c r="M381" t="s">
        <v>116</v>
      </c>
      <c r="N381" t="s">
        <v>109</v>
      </c>
      <c r="O381" t="s">
        <v>118</v>
      </c>
      <c r="P381" t="s">
        <v>121</v>
      </c>
      <c r="Q381">
        <v>118</v>
      </c>
      <c r="U381" t="s">
        <v>112</v>
      </c>
      <c r="V381" t="s">
        <v>113</v>
      </c>
      <c r="W381" t="str">
        <f t="shared" si="14"/>
        <v>User Psychology</v>
      </c>
    </row>
    <row r="382" spans="1:23" x14ac:dyDescent="0.25">
      <c r="A382" t="s">
        <v>218</v>
      </c>
      <c r="B382" t="s">
        <v>104</v>
      </c>
      <c r="C382" t="str">
        <f t="shared" si="13"/>
        <v>Digital User Experience</v>
      </c>
      <c r="D382">
        <v>45</v>
      </c>
      <c r="E382">
        <v>1461</v>
      </c>
      <c r="F382" t="b">
        <v>0</v>
      </c>
      <c r="G382" t="b">
        <v>1</v>
      </c>
      <c r="I382">
        <v>14</v>
      </c>
      <c r="J382" t="s">
        <v>230</v>
      </c>
      <c r="K382" t="s">
        <v>122</v>
      </c>
      <c r="L382" t="s">
        <v>122</v>
      </c>
      <c r="M382" t="s">
        <v>122</v>
      </c>
      <c r="N382" t="s">
        <v>64</v>
      </c>
      <c r="O382" t="s">
        <v>116</v>
      </c>
      <c r="P382" t="s">
        <v>111</v>
      </c>
      <c r="Q382">
        <v>30</v>
      </c>
      <c r="U382" t="s">
        <v>112</v>
      </c>
      <c r="V382" t="s">
        <v>113</v>
      </c>
      <c r="W382" t="str">
        <f t="shared" si="14"/>
        <v>User Psychology</v>
      </c>
    </row>
    <row r="383" spans="1:23" x14ac:dyDescent="0.25">
      <c r="A383" t="s">
        <v>218</v>
      </c>
      <c r="B383" t="s">
        <v>104</v>
      </c>
      <c r="C383" t="str">
        <f t="shared" si="13"/>
        <v>Digital User Experience</v>
      </c>
      <c r="D383">
        <v>45</v>
      </c>
      <c r="E383">
        <v>1461</v>
      </c>
      <c r="F383" t="b">
        <v>0</v>
      </c>
      <c r="G383" t="b">
        <v>1</v>
      </c>
      <c r="I383">
        <v>15</v>
      </c>
      <c r="J383" t="s">
        <v>231</v>
      </c>
      <c r="K383" t="s">
        <v>106</v>
      </c>
      <c r="L383" t="s">
        <v>107</v>
      </c>
      <c r="M383" t="s">
        <v>108</v>
      </c>
      <c r="N383" t="s">
        <v>109</v>
      </c>
      <c r="O383" t="s">
        <v>110</v>
      </c>
      <c r="P383" t="s">
        <v>111</v>
      </c>
      <c r="Q383">
        <v>40</v>
      </c>
      <c r="U383" t="s">
        <v>112</v>
      </c>
      <c r="V383" t="s">
        <v>113</v>
      </c>
      <c r="W383" t="str">
        <f t="shared" si="14"/>
        <v>Contemporary Issues in User Experience</v>
      </c>
    </row>
    <row r="384" spans="1:23" x14ac:dyDescent="0.25">
      <c r="A384" t="s">
        <v>218</v>
      </c>
      <c r="B384" t="s">
        <v>104</v>
      </c>
      <c r="C384" t="str">
        <f t="shared" si="13"/>
        <v>Digital User Experience</v>
      </c>
      <c r="D384">
        <v>45</v>
      </c>
      <c r="E384">
        <v>1461</v>
      </c>
      <c r="F384" t="b">
        <v>0</v>
      </c>
      <c r="G384" t="b">
        <v>1</v>
      </c>
      <c r="I384">
        <v>15</v>
      </c>
      <c r="J384" t="s">
        <v>231</v>
      </c>
      <c r="K384" t="s">
        <v>114</v>
      </c>
      <c r="L384" t="s">
        <v>154</v>
      </c>
      <c r="M384" t="s">
        <v>116</v>
      </c>
      <c r="N384" t="s">
        <v>117</v>
      </c>
      <c r="O384" t="s">
        <v>118</v>
      </c>
      <c r="P384" t="s">
        <v>111</v>
      </c>
      <c r="Q384">
        <v>12</v>
      </c>
      <c r="R384">
        <v>2</v>
      </c>
      <c r="T384">
        <v>2</v>
      </c>
      <c r="U384" t="s">
        <v>112</v>
      </c>
      <c r="V384" t="s">
        <v>113</v>
      </c>
      <c r="W384" t="str">
        <f t="shared" si="14"/>
        <v>Contemporary Issues in User Experience</v>
      </c>
    </row>
    <row r="385" spans="1:23" x14ac:dyDescent="0.25">
      <c r="A385" t="s">
        <v>218</v>
      </c>
      <c r="B385" t="s">
        <v>104</v>
      </c>
      <c r="C385" t="str">
        <f t="shared" si="13"/>
        <v>Digital User Experience</v>
      </c>
      <c r="D385">
        <v>45</v>
      </c>
      <c r="E385">
        <v>1461</v>
      </c>
      <c r="F385" t="b">
        <v>0</v>
      </c>
      <c r="G385" t="b">
        <v>1</v>
      </c>
      <c r="I385">
        <v>15</v>
      </c>
      <c r="J385" t="s">
        <v>231</v>
      </c>
      <c r="K385" t="s">
        <v>119</v>
      </c>
      <c r="L385" t="s">
        <v>119</v>
      </c>
      <c r="M385" t="s">
        <v>116</v>
      </c>
      <c r="N385" t="s">
        <v>109</v>
      </c>
      <c r="O385" t="s">
        <v>118</v>
      </c>
      <c r="P385" t="s">
        <v>121</v>
      </c>
      <c r="Q385">
        <v>118</v>
      </c>
      <c r="U385" t="s">
        <v>112</v>
      </c>
      <c r="V385" t="s">
        <v>113</v>
      </c>
      <c r="W385" t="str">
        <f t="shared" si="14"/>
        <v>Contemporary Issues in User Experience</v>
      </c>
    </row>
    <row r="386" spans="1:23" x14ac:dyDescent="0.25">
      <c r="A386" t="s">
        <v>218</v>
      </c>
      <c r="B386" t="s">
        <v>104</v>
      </c>
      <c r="C386" t="str">
        <f t="shared" si="13"/>
        <v>Digital User Experience</v>
      </c>
      <c r="D386">
        <v>45</v>
      </c>
      <c r="E386">
        <v>1461</v>
      </c>
      <c r="F386" t="b">
        <v>0</v>
      </c>
      <c r="G386" t="b">
        <v>1</v>
      </c>
      <c r="I386">
        <v>15</v>
      </c>
      <c r="J386" t="s">
        <v>231</v>
      </c>
      <c r="K386" t="s">
        <v>122</v>
      </c>
      <c r="L386" t="s">
        <v>122</v>
      </c>
      <c r="M386" t="s">
        <v>122</v>
      </c>
      <c r="N386" t="s">
        <v>64</v>
      </c>
      <c r="O386" t="s">
        <v>116</v>
      </c>
      <c r="P386" t="s">
        <v>111</v>
      </c>
      <c r="Q386">
        <v>30</v>
      </c>
      <c r="U386" t="s">
        <v>112</v>
      </c>
      <c r="V386" t="s">
        <v>113</v>
      </c>
      <c r="W386" t="str">
        <f t="shared" si="14"/>
        <v>Contemporary Issues in User Experience</v>
      </c>
    </row>
    <row r="387" spans="1:23" x14ac:dyDescent="0.25">
      <c r="A387" t="s">
        <v>218</v>
      </c>
      <c r="B387" t="s">
        <v>104</v>
      </c>
      <c r="C387" t="str">
        <f t="shared" si="13"/>
        <v>Digital User Experience</v>
      </c>
      <c r="D387">
        <v>45</v>
      </c>
      <c r="E387">
        <v>1461</v>
      </c>
      <c r="F387" t="b">
        <v>0</v>
      </c>
      <c r="G387" t="b">
        <v>1</v>
      </c>
      <c r="I387">
        <v>16</v>
      </c>
      <c r="J387" t="s">
        <v>232</v>
      </c>
      <c r="K387" t="s">
        <v>106</v>
      </c>
      <c r="L387" t="s">
        <v>107</v>
      </c>
      <c r="M387" t="s">
        <v>108</v>
      </c>
      <c r="N387" t="s">
        <v>109</v>
      </c>
      <c r="O387" t="s">
        <v>110</v>
      </c>
      <c r="P387" t="s">
        <v>111</v>
      </c>
      <c r="Q387">
        <v>40</v>
      </c>
      <c r="U387" t="s">
        <v>112</v>
      </c>
      <c r="V387" t="s">
        <v>113</v>
      </c>
      <c r="W387" t="str">
        <f t="shared" si="14"/>
        <v>Digital Strategy for UX</v>
      </c>
    </row>
    <row r="388" spans="1:23" x14ac:dyDescent="0.25">
      <c r="A388" t="s">
        <v>218</v>
      </c>
      <c r="B388" t="s">
        <v>104</v>
      </c>
      <c r="C388" t="str">
        <f t="shared" si="13"/>
        <v>Digital User Experience</v>
      </c>
      <c r="D388">
        <v>45</v>
      </c>
      <c r="E388">
        <v>1461</v>
      </c>
      <c r="F388" t="b">
        <v>0</v>
      </c>
      <c r="G388" t="b">
        <v>1</v>
      </c>
      <c r="I388">
        <v>16</v>
      </c>
      <c r="J388" t="s">
        <v>232</v>
      </c>
      <c r="K388" t="s">
        <v>114</v>
      </c>
      <c r="L388" t="s">
        <v>154</v>
      </c>
      <c r="M388" t="s">
        <v>116</v>
      </c>
      <c r="N388" t="s">
        <v>117</v>
      </c>
      <c r="O388" t="s">
        <v>118</v>
      </c>
      <c r="P388" t="s">
        <v>111</v>
      </c>
      <c r="Q388">
        <v>12</v>
      </c>
      <c r="R388">
        <v>2</v>
      </c>
      <c r="T388">
        <v>2</v>
      </c>
      <c r="U388" t="s">
        <v>112</v>
      </c>
      <c r="V388" t="s">
        <v>113</v>
      </c>
      <c r="W388" t="str">
        <f t="shared" si="14"/>
        <v>Digital Strategy for UX</v>
      </c>
    </row>
    <row r="389" spans="1:23" x14ac:dyDescent="0.25">
      <c r="A389" t="s">
        <v>218</v>
      </c>
      <c r="B389" t="s">
        <v>104</v>
      </c>
      <c r="C389" t="str">
        <f t="shared" si="13"/>
        <v>Digital User Experience</v>
      </c>
      <c r="D389">
        <v>45</v>
      </c>
      <c r="E389">
        <v>1461</v>
      </c>
      <c r="F389" t="b">
        <v>0</v>
      </c>
      <c r="G389" t="b">
        <v>1</v>
      </c>
      <c r="I389">
        <v>16</v>
      </c>
      <c r="J389" t="s">
        <v>232</v>
      </c>
      <c r="K389" t="s">
        <v>119</v>
      </c>
      <c r="L389" t="s">
        <v>119</v>
      </c>
      <c r="M389" t="s">
        <v>116</v>
      </c>
      <c r="N389" t="s">
        <v>109</v>
      </c>
      <c r="O389" t="s">
        <v>118</v>
      </c>
      <c r="P389" t="s">
        <v>121</v>
      </c>
      <c r="Q389">
        <v>118</v>
      </c>
      <c r="U389" t="s">
        <v>112</v>
      </c>
      <c r="V389" t="s">
        <v>113</v>
      </c>
      <c r="W389" t="str">
        <f t="shared" si="14"/>
        <v>Digital Strategy for UX</v>
      </c>
    </row>
    <row r="390" spans="1:23" x14ac:dyDescent="0.25">
      <c r="A390" t="s">
        <v>218</v>
      </c>
      <c r="B390" t="s">
        <v>104</v>
      </c>
      <c r="C390" t="str">
        <f t="shared" si="13"/>
        <v>Digital User Experience</v>
      </c>
      <c r="D390">
        <v>45</v>
      </c>
      <c r="E390">
        <v>1461</v>
      </c>
      <c r="F390" t="b">
        <v>0</v>
      </c>
      <c r="G390" t="b">
        <v>1</v>
      </c>
      <c r="I390">
        <v>16</v>
      </c>
      <c r="J390" t="s">
        <v>232</v>
      </c>
      <c r="K390" t="s">
        <v>122</v>
      </c>
      <c r="L390" t="s">
        <v>122</v>
      </c>
      <c r="M390" t="s">
        <v>122</v>
      </c>
      <c r="N390" t="s">
        <v>64</v>
      </c>
      <c r="O390" t="s">
        <v>116</v>
      </c>
      <c r="P390" t="s">
        <v>111</v>
      </c>
      <c r="Q390">
        <v>30</v>
      </c>
      <c r="U390" t="s">
        <v>112</v>
      </c>
      <c r="V390" t="s">
        <v>113</v>
      </c>
      <c r="W390" t="str">
        <f t="shared" si="14"/>
        <v>Digital Strategy for UX</v>
      </c>
    </row>
    <row r="391" spans="1:23" x14ac:dyDescent="0.25">
      <c r="A391" t="s">
        <v>218</v>
      </c>
      <c r="B391" t="s">
        <v>104</v>
      </c>
      <c r="C391" t="str">
        <f t="shared" si="13"/>
        <v>Digital User Experience</v>
      </c>
      <c r="D391">
        <v>45</v>
      </c>
      <c r="E391">
        <v>1461</v>
      </c>
      <c r="F391" t="b">
        <v>0</v>
      </c>
      <c r="G391" t="b">
        <v>1</v>
      </c>
      <c r="I391">
        <v>17</v>
      </c>
      <c r="J391" t="s">
        <v>233</v>
      </c>
      <c r="K391" t="s">
        <v>106</v>
      </c>
      <c r="L391" t="s">
        <v>107</v>
      </c>
      <c r="M391" t="s">
        <v>108</v>
      </c>
      <c r="N391" t="s">
        <v>109</v>
      </c>
      <c r="O391" t="s">
        <v>110</v>
      </c>
      <c r="P391" t="s">
        <v>111</v>
      </c>
      <c r="Q391">
        <v>40</v>
      </c>
      <c r="U391" t="s">
        <v>112</v>
      </c>
      <c r="V391" t="s">
        <v>113</v>
      </c>
      <c r="W391" t="str">
        <f t="shared" si="14"/>
        <v>Professional Practice 3</v>
      </c>
    </row>
    <row r="392" spans="1:23" x14ac:dyDescent="0.25">
      <c r="A392" t="s">
        <v>218</v>
      </c>
      <c r="B392" t="s">
        <v>104</v>
      </c>
      <c r="C392" t="str">
        <f t="shared" si="13"/>
        <v>Digital User Experience</v>
      </c>
      <c r="D392">
        <v>45</v>
      </c>
      <c r="E392">
        <v>1461</v>
      </c>
      <c r="F392" t="b">
        <v>0</v>
      </c>
      <c r="G392" t="b">
        <v>1</v>
      </c>
      <c r="I392">
        <v>17</v>
      </c>
      <c r="J392" t="s">
        <v>233</v>
      </c>
      <c r="K392" t="s">
        <v>114</v>
      </c>
      <c r="L392" t="s">
        <v>154</v>
      </c>
      <c r="M392" t="s">
        <v>116</v>
      </c>
      <c r="N392" t="s">
        <v>117</v>
      </c>
      <c r="O392" t="s">
        <v>118</v>
      </c>
      <c r="P392" t="s">
        <v>111</v>
      </c>
      <c r="Q392">
        <v>12</v>
      </c>
      <c r="R392">
        <v>2</v>
      </c>
      <c r="T392">
        <v>2</v>
      </c>
      <c r="U392" t="s">
        <v>112</v>
      </c>
      <c r="V392" t="s">
        <v>113</v>
      </c>
      <c r="W392" t="str">
        <f t="shared" si="14"/>
        <v>Professional Practice 3</v>
      </c>
    </row>
    <row r="393" spans="1:23" x14ac:dyDescent="0.25">
      <c r="A393" t="s">
        <v>218</v>
      </c>
      <c r="B393" t="s">
        <v>104</v>
      </c>
      <c r="C393" t="str">
        <f t="shared" si="13"/>
        <v>Digital User Experience</v>
      </c>
      <c r="D393">
        <v>45</v>
      </c>
      <c r="E393">
        <v>1461</v>
      </c>
      <c r="F393" t="b">
        <v>0</v>
      </c>
      <c r="G393" t="b">
        <v>1</v>
      </c>
      <c r="I393">
        <v>17</v>
      </c>
      <c r="J393" t="s">
        <v>233</v>
      </c>
      <c r="K393" t="s">
        <v>119</v>
      </c>
      <c r="L393" t="s">
        <v>119</v>
      </c>
      <c r="M393" t="s">
        <v>116</v>
      </c>
      <c r="N393" t="s">
        <v>109</v>
      </c>
      <c r="O393" t="s">
        <v>118</v>
      </c>
      <c r="P393" t="s">
        <v>121</v>
      </c>
      <c r="Q393">
        <v>118</v>
      </c>
      <c r="U393" t="s">
        <v>112</v>
      </c>
      <c r="V393" t="s">
        <v>113</v>
      </c>
      <c r="W393" t="str">
        <f t="shared" si="14"/>
        <v>Professional Practice 3</v>
      </c>
    </row>
    <row r="394" spans="1:23" x14ac:dyDescent="0.25">
      <c r="A394" t="s">
        <v>218</v>
      </c>
      <c r="B394" t="s">
        <v>104</v>
      </c>
      <c r="C394" t="str">
        <f t="shared" si="13"/>
        <v>Digital User Experience</v>
      </c>
      <c r="D394">
        <v>45</v>
      </c>
      <c r="E394">
        <v>1461</v>
      </c>
      <c r="F394" t="b">
        <v>0</v>
      </c>
      <c r="G394" t="b">
        <v>1</v>
      </c>
      <c r="I394">
        <v>17</v>
      </c>
      <c r="J394" t="s">
        <v>233</v>
      </c>
      <c r="K394" t="s">
        <v>122</v>
      </c>
      <c r="L394" t="s">
        <v>122</v>
      </c>
      <c r="M394" t="s">
        <v>122</v>
      </c>
      <c r="N394" t="s">
        <v>64</v>
      </c>
      <c r="O394" t="s">
        <v>116</v>
      </c>
      <c r="P394" t="s">
        <v>111</v>
      </c>
      <c r="Q394">
        <v>30</v>
      </c>
      <c r="U394" t="s">
        <v>112</v>
      </c>
      <c r="V394" t="s">
        <v>113</v>
      </c>
      <c r="W394" t="str">
        <f t="shared" si="14"/>
        <v>Professional Practice 3</v>
      </c>
    </row>
    <row r="395" spans="1:23" x14ac:dyDescent="0.25">
      <c r="A395" t="s">
        <v>218</v>
      </c>
      <c r="B395" t="s">
        <v>104</v>
      </c>
      <c r="C395" t="str">
        <f t="shared" si="13"/>
        <v>Digital User Experience</v>
      </c>
      <c r="D395">
        <v>45</v>
      </c>
      <c r="E395">
        <v>1461</v>
      </c>
      <c r="F395" t="b">
        <v>0</v>
      </c>
      <c r="G395" t="b">
        <v>1</v>
      </c>
      <c r="I395">
        <v>18</v>
      </c>
      <c r="J395" t="s">
        <v>234</v>
      </c>
      <c r="K395" t="s">
        <v>106</v>
      </c>
      <c r="L395" t="s">
        <v>107</v>
      </c>
      <c r="M395" t="s">
        <v>108</v>
      </c>
      <c r="N395" t="s">
        <v>109</v>
      </c>
      <c r="O395" t="s">
        <v>110</v>
      </c>
      <c r="P395" t="s">
        <v>121</v>
      </c>
      <c r="Q395">
        <v>20</v>
      </c>
      <c r="U395" t="s">
        <v>112</v>
      </c>
      <c r="V395" t="s">
        <v>113</v>
      </c>
      <c r="W395" t="str">
        <f t="shared" si="14"/>
        <v>Work Based Project</v>
      </c>
    </row>
    <row r="396" spans="1:23" x14ac:dyDescent="0.25">
      <c r="A396" t="s">
        <v>218</v>
      </c>
      <c r="B396" t="s">
        <v>104</v>
      </c>
      <c r="C396" t="str">
        <f t="shared" si="13"/>
        <v>Digital User Experience</v>
      </c>
      <c r="D396">
        <v>45</v>
      </c>
      <c r="E396">
        <v>1461</v>
      </c>
      <c r="F396" t="b">
        <v>0</v>
      </c>
      <c r="G396" t="b">
        <v>1</v>
      </c>
      <c r="I396">
        <v>18</v>
      </c>
      <c r="J396" t="s">
        <v>234</v>
      </c>
      <c r="K396" t="s">
        <v>114</v>
      </c>
      <c r="L396" t="s">
        <v>172</v>
      </c>
      <c r="M396" t="s">
        <v>116</v>
      </c>
      <c r="N396" t="s">
        <v>117</v>
      </c>
      <c r="O396" t="s">
        <v>118</v>
      </c>
      <c r="P396" t="s">
        <v>121</v>
      </c>
      <c r="Q396">
        <v>12</v>
      </c>
      <c r="R396">
        <v>2</v>
      </c>
      <c r="T396">
        <v>2</v>
      </c>
      <c r="U396" t="s">
        <v>112</v>
      </c>
      <c r="V396" t="s">
        <v>113</v>
      </c>
      <c r="W396" t="str">
        <f t="shared" si="14"/>
        <v>Work Based Project</v>
      </c>
    </row>
    <row r="397" spans="1:23" x14ac:dyDescent="0.25">
      <c r="A397" t="s">
        <v>218</v>
      </c>
      <c r="B397" t="s">
        <v>104</v>
      </c>
      <c r="C397" t="str">
        <f t="shared" si="13"/>
        <v>Digital User Experience</v>
      </c>
      <c r="D397">
        <v>45</v>
      </c>
      <c r="E397">
        <v>1461</v>
      </c>
      <c r="F397" t="b">
        <v>0</v>
      </c>
      <c r="G397" t="b">
        <v>1</v>
      </c>
      <c r="I397">
        <v>18</v>
      </c>
      <c r="J397" t="s">
        <v>234</v>
      </c>
      <c r="K397" t="s">
        <v>119</v>
      </c>
      <c r="L397" t="s">
        <v>119</v>
      </c>
      <c r="M397" t="s">
        <v>116</v>
      </c>
      <c r="N397" t="s">
        <v>109</v>
      </c>
      <c r="O397" t="s">
        <v>118</v>
      </c>
      <c r="P397" t="s">
        <v>121</v>
      </c>
      <c r="Q397">
        <v>138</v>
      </c>
      <c r="U397" t="s">
        <v>112</v>
      </c>
      <c r="V397" t="s">
        <v>113</v>
      </c>
      <c r="W397" t="str">
        <f t="shared" si="14"/>
        <v>Work Based Project</v>
      </c>
    </row>
    <row r="398" spans="1:23" x14ac:dyDescent="0.25">
      <c r="A398" t="s">
        <v>218</v>
      </c>
      <c r="B398" t="s">
        <v>104</v>
      </c>
      <c r="C398" t="str">
        <f t="shared" si="13"/>
        <v>Digital User Experience</v>
      </c>
      <c r="D398">
        <v>45</v>
      </c>
      <c r="E398">
        <v>1461</v>
      </c>
      <c r="F398" t="b">
        <v>0</v>
      </c>
      <c r="G398" t="b">
        <v>1</v>
      </c>
      <c r="I398">
        <v>18</v>
      </c>
      <c r="J398" t="s">
        <v>234</v>
      </c>
      <c r="K398" t="s">
        <v>122</v>
      </c>
      <c r="L398" t="s">
        <v>122</v>
      </c>
      <c r="M398" t="s">
        <v>122</v>
      </c>
      <c r="N398" t="s">
        <v>64</v>
      </c>
      <c r="O398" t="s">
        <v>116</v>
      </c>
      <c r="P398" t="s">
        <v>121</v>
      </c>
      <c r="Q398">
        <v>30</v>
      </c>
      <c r="U398" t="s">
        <v>112</v>
      </c>
      <c r="V398" t="s">
        <v>113</v>
      </c>
      <c r="W398" t="str">
        <f t="shared" si="14"/>
        <v>Work Based Project</v>
      </c>
    </row>
    <row r="399" spans="1:23" x14ac:dyDescent="0.25">
      <c r="A399" t="s">
        <v>218</v>
      </c>
      <c r="B399" t="s">
        <v>104</v>
      </c>
      <c r="C399" t="str">
        <f t="shared" si="13"/>
        <v>Digital User Experience</v>
      </c>
      <c r="D399">
        <v>45</v>
      </c>
      <c r="E399">
        <v>1461</v>
      </c>
      <c r="F399" t="b">
        <v>0</v>
      </c>
      <c r="G399" t="b">
        <v>1</v>
      </c>
      <c r="I399">
        <v>19</v>
      </c>
      <c r="J399" t="s">
        <v>235</v>
      </c>
      <c r="K399" t="s">
        <v>122</v>
      </c>
      <c r="L399" t="s">
        <v>122</v>
      </c>
      <c r="M399" t="s">
        <v>122</v>
      </c>
      <c r="N399" t="s">
        <v>64</v>
      </c>
      <c r="O399" t="s">
        <v>116</v>
      </c>
      <c r="P399" t="s">
        <v>121</v>
      </c>
      <c r="Q399">
        <v>100</v>
      </c>
      <c r="U399" t="s">
        <v>112</v>
      </c>
      <c r="V399" t="s">
        <v>113</v>
      </c>
      <c r="W399" t="str">
        <f t="shared" si="14"/>
        <v>Professional Discussion</v>
      </c>
    </row>
    <row r="400" spans="1:23" x14ac:dyDescent="0.25">
      <c r="A400" t="s">
        <v>236</v>
      </c>
      <c r="B400" t="s">
        <v>104</v>
      </c>
      <c r="C400" t="str">
        <f t="shared" si="13"/>
        <v>Project Management BSc</v>
      </c>
      <c r="D400">
        <v>45</v>
      </c>
      <c r="E400">
        <v>1420</v>
      </c>
      <c r="F400" t="b">
        <v>0</v>
      </c>
      <c r="G400" t="b">
        <v>1</v>
      </c>
      <c r="H400">
        <v>4</v>
      </c>
      <c r="I400">
        <v>1</v>
      </c>
      <c r="J400" t="s">
        <v>237</v>
      </c>
      <c r="K400" t="s">
        <v>106</v>
      </c>
      <c r="L400" t="s">
        <v>107</v>
      </c>
      <c r="M400" t="s">
        <v>108</v>
      </c>
      <c r="N400" t="s">
        <v>109</v>
      </c>
      <c r="O400" t="s">
        <v>110</v>
      </c>
      <c r="P400" t="s">
        <v>111</v>
      </c>
      <c r="Q400">
        <v>40</v>
      </c>
      <c r="U400" t="s">
        <v>112</v>
      </c>
      <c r="V400" t="s">
        <v>113</v>
      </c>
      <c r="W400" t="str">
        <f t="shared" si="14"/>
        <v>Business Environment for Project Professionals</v>
      </c>
    </row>
    <row r="401" spans="1:23" x14ac:dyDescent="0.25">
      <c r="A401" t="s">
        <v>236</v>
      </c>
      <c r="B401" t="s">
        <v>104</v>
      </c>
      <c r="C401" t="str">
        <f t="shared" si="13"/>
        <v>Project Management BSc</v>
      </c>
      <c r="D401">
        <v>45</v>
      </c>
      <c r="E401">
        <v>1420</v>
      </c>
      <c r="F401" t="b">
        <v>0</v>
      </c>
      <c r="G401" t="b">
        <v>1</v>
      </c>
      <c r="H401">
        <v>4</v>
      </c>
      <c r="I401">
        <v>1</v>
      </c>
      <c r="J401" t="s">
        <v>237</v>
      </c>
      <c r="K401" t="s">
        <v>114</v>
      </c>
      <c r="L401" t="s">
        <v>154</v>
      </c>
      <c r="M401" t="s">
        <v>116</v>
      </c>
      <c r="N401" t="s">
        <v>117</v>
      </c>
      <c r="O401" t="s">
        <v>118</v>
      </c>
      <c r="P401" t="s">
        <v>111</v>
      </c>
      <c r="Q401">
        <v>24</v>
      </c>
      <c r="R401">
        <v>4</v>
      </c>
      <c r="T401">
        <v>4</v>
      </c>
      <c r="U401" t="s">
        <v>112</v>
      </c>
      <c r="V401" t="s">
        <v>113</v>
      </c>
      <c r="W401" t="str">
        <f t="shared" si="14"/>
        <v>Business Environment for Project Professionals</v>
      </c>
    </row>
    <row r="402" spans="1:23" x14ac:dyDescent="0.25">
      <c r="A402" t="s">
        <v>236</v>
      </c>
      <c r="B402" t="s">
        <v>104</v>
      </c>
      <c r="C402" t="str">
        <f t="shared" si="13"/>
        <v>Project Management BSc</v>
      </c>
      <c r="D402">
        <v>45</v>
      </c>
      <c r="E402">
        <v>1420</v>
      </c>
      <c r="F402" t="b">
        <v>0</v>
      </c>
      <c r="G402" t="b">
        <v>1</v>
      </c>
      <c r="H402">
        <v>4</v>
      </c>
      <c r="I402">
        <v>1</v>
      </c>
      <c r="J402" t="s">
        <v>237</v>
      </c>
      <c r="K402" t="s">
        <v>119</v>
      </c>
      <c r="L402" t="s">
        <v>119</v>
      </c>
      <c r="M402" t="s">
        <v>116</v>
      </c>
      <c r="N402" t="s">
        <v>109</v>
      </c>
      <c r="O402" t="s">
        <v>118</v>
      </c>
      <c r="P402" t="s">
        <v>121</v>
      </c>
      <c r="Q402">
        <v>106</v>
      </c>
      <c r="U402" t="s">
        <v>112</v>
      </c>
      <c r="V402" t="s">
        <v>113</v>
      </c>
      <c r="W402" t="str">
        <f t="shared" si="14"/>
        <v>Business Environment for Project Professionals</v>
      </c>
    </row>
    <row r="403" spans="1:23" x14ac:dyDescent="0.25">
      <c r="A403" t="s">
        <v>236</v>
      </c>
      <c r="B403" t="s">
        <v>104</v>
      </c>
      <c r="C403" t="str">
        <f t="shared" si="13"/>
        <v>Project Management BSc</v>
      </c>
      <c r="D403">
        <v>45</v>
      </c>
      <c r="E403">
        <v>1420</v>
      </c>
      <c r="F403" t="b">
        <v>0</v>
      </c>
      <c r="G403" t="b">
        <v>1</v>
      </c>
      <c r="H403">
        <v>4</v>
      </c>
      <c r="I403">
        <v>1</v>
      </c>
      <c r="J403" t="s">
        <v>237</v>
      </c>
      <c r="K403" t="s">
        <v>122</v>
      </c>
      <c r="L403" t="s">
        <v>122</v>
      </c>
      <c r="M403" t="s">
        <v>122</v>
      </c>
      <c r="N403" t="s">
        <v>64</v>
      </c>
      <c r="O403" t="s">
        <v>116</v>
      </c>
      <c r="P403" t="s">
        <v>111</v>
      </c>
      <c r="Q403">
        <v>30</v>
      </c>
      <c r="U403" t="s">
        <v>112</v>
      </c>
      <c r="V403" t="s">
        <v>113</v>
      </c>
      <c r="W403" t="str">
        <f t="shared" si="14"/>
        <v>Business Environment for Project Professionals</v>
      </c>
    </row>
    <row r="404" spans="1:23" x14ac:dyDescent="0.25">
      <c r="A404" t="s">
        <v>236</v>
      </c>
      <c r="B404" t="s">
        <v>104</v>
      </c>
      <c r="C404" t="str">
        <f t="shared" si="13"/>
        <v>Project Management BSc</v>
      </c>
      <c r="D404">
        <v>45</v>
      </c>
      <c r="E404">
        <v>1420</v>
      </c>
      <c r="F404" t="b">
        <v>0</v>
      </c>
      <c r="G404" t="b">
        <v>1</v>
      </c>
      <c r="H404">
        <v>4</v>
      </c>
      <c r="I404">
        <v>2</v>
      </c>
      <c r="J404" t="s">
        <v>238</v>
      </c>
      <c r="K404" t="s">
        <v>106</v>
      </c>
      <c r="L404" t="s">
        <v>107</v>
      </c>
      <c r="M404" t="s">
        <v>108</v>
      </c>
      <c r="N404" t="s">
        <v>109</v>
      </c>
      <c r="O404" t="s">
        <v>110</v>
      </c>
      <c r="P404" t="s">
        <v>111</v>
      </c>
      <c r="Q404">
        <v>40</v>
      </c>
      <c r="U404" t="s">
        <v>112</v>
      </c>
      <c r="V404" t="s">
        <v>113</v>
      </c>
      <c r="W404" t="str">
        <f t="shared" si="14"/>
        <v>Programme, Portfolio and Project Management</v>
      </c>
    </row>
    <row r="405" spans="1:23" x14ac:dyDescent="0.25">
      <c r="A405" t="s">
        <v>236</v>
      </c>
      <c r="B405" t="s">
        <v>104</v>
      </c>
      <c r="C405" t="str">
        <f t="shared" ref="C405:C468" si="15">IF(B405="N/A",A405,A405&amp;" - "&amp;B405)</f>
        <v>Project Management BSc</v>
      </c>
      <c r="D405">
        <v>45</v>
      </c>
      <c r="E405">
        <v>1420</v>
      </c>
      <c r="F405" t="b">
        <v>0</v>
      </c>
      <c r="G405" t="b">
        <v>1</v>
      </c>
      <c r="H405">
        <v>4</v>
      </c>
      <c r="I405">
        <v>2</v>
      </c>
      <c r="J405" t="s">
        <v>238</v>
      </c>
      <c r="K405" t="s">
        <v>114</v>
      </c>
      <c r="L405" t="s">
        <v>154</v>
      </c>
      <c r="M405" t="s">
        <v>116</v>
      </c>
      <c r="N405" t="s">
        <v>117</v>
      </c>
      <c r="O405" t="s">
        <v>118</v>
      </c>
      <c r="P405" t="s">
        <v>111</v>
      </c>
      <c r="Q405">
        <v>24</v>
      </c>
      <c r="R405">
        <v>4</v>
      </c>
      <c r="T405">
        <v>4</v>
      </c>
      <c r="U405" t="s">
        <v>112</v>
      </c>
      <c r="V405" t="s">
        <v>113</v>
      </c>
      <c r="W405" t="str">
        <f t="shared" si="14"/>
        <v>Programme, Portfolio and Project Management</v>
      </c>
    </row>
    <row r="406" spans="1:23" x14ac:dyDescent="0.25">
      <c r="A406" t="s">
        <v>236</v>
      </c>
      <c r="B406" t="s">
        <v>104</v>
      </c>
      <c r="C406" t="str">
        <f t="shared" si="15"/>
        <v>Project Management BSc</v>
      </c>
      <c r="D406">
        <v>45</v>
      </c>
      <c r="E406">
        <v>1420</v>
      </c>
      <c r="F406" t="b">
        <v>0</v>
      </c>
      <c r="G406" t="b">
        <v>1</v>
      </c>
      <c r="H406">
        <v>4</v>
      </c>
      <c r="I406">
        <v>2</v>
      </c>
      <c r="J406" t="s">
        <v>238</v>
      </c>
      <c r="K406" t="s">
        <v>119</v>
      </c>
      <c r="L406" t="s">
        <v>119</v>
      </c>
      <c r="M406" t="s">
        <v>116</v>
      </c>
      <c r="N406" t="s">
        <v>109</v>
      </c>
      <c r="O406" t="s">
        <v>118</v>
      </c>
      <c r="P406" t="s">
        <v>121</v>
      </c>
      <c r="Q406">
        <v>106</v>
      </c>
      <c r="U406" t="s">
        <v>112</v>
      </c>
      <c r="V406" t="s">
        <v>113</v>
      </c>
      <c r="W406" t="str">
        <f t="shared" si="14"/>
        <v>Programme, Portfolio and Project Management</v>
      </c>
    </row>
    <row r="407" spans="1:23" x14ac:dyDescent="0.25">
      <c r="A407" t="s">
        <v>236</v>
      </c>
      <c r="B407" t="s">
        <v>104</v>
      </c>
      <c r="C407" t="str">
        <f t="shared" si="15"/>
        <v>Project Management BSc</v>
      </c>
      <c r="D407">
        <v>45</v>
      </c>
      <c r="E407">
        <v>1420</v>
      </c>
      <c r="F407" t="b">
        <v>0</v>
      </c>
      <c r="G407" t="b">
        <v>1</v>
      </c>
      <c r="H407">
        <v>4</v>
      </c>
      <c r="I407">
        <v>2</v>
      </c>
      <c r="J407" t="s">
        <v>238</v>
      </c>
      <c r="K407" t="s">
        <v>122</v>
      </c>
      <c r="L407" t="s">
        <v>122</v>
      </c>
      <c r="M407" t="s">
        <v>122</v>
      </c>
      <c r="N407" t="s">
        <v>64</v>
      </c>
      <c r="O407" t="s">
        <v>116</v>
      </c>
      <c r="P407" t="s">
        <v>111</v>
      </c>
      <c r="Q407">
        <v>30</v>
      </c>
      <c r="U407" t="s">
        <v>112</v>
      </c>
      <c r="V407" t="s">
        <v>113</v>
      </c>
      <c r="W407" t="str">
        <f t="shared" si="14"/>
        <v>Programme, Portfolio and Project Management</v>
      </c>
    </row>
    <row r="408" spans="1:23" x14ac:dyDescent="0.25">
      <c r="A408" t="s">
        <v>236</v>
      </c>
      <c r="B408" t="s">
        <v>104</v>
      </c>
      <c r="C408" t="str">
        <f t="shared" si="15"/>
        <v>Project Management BSc</v>
      </c>
      <c r="D408">
        <v>45</v>
      </c>
      <c r="E408">
        <v>1420</v>
      </c>
      <c r="F408" t="b">
        <v>0</v>
      </c>
      <c r="G408" t="b">
        <v>1</v>
      </c>
      <c r="H408">
        <v>4</v>
      </c>
      <c r="I408">
        <v>3</v>
      </c>
      <c r="J408" t="s">
        <v>239</v>
      </c>
      <c r="K408" t="s">
        <v>106</v>
      </c>
      <c r="L408" t="s">
        <v>107</v>
      </c>
      <c r="M408" t="s">
        <v>108</v>
      </c>
      <c r="N408" t="s">
        <v>109</v>
      </c>
      <c r="O408" t="s">
        <v>110</v>
      </c>
      <c r="P408" t="s">
        <v>111</v>
      </c>
      <c r="Q408">
        <v>40</v>
      </c>
      <c r="U408" t="s">
        <v>112</v>
      </c>
      <c r="V408" t="s">
        <v>113</v>
      </c>
      <c r="W408" t="str">
        <f t="shared" si="14"/>
        <v>Principles of Project Planning and Management</v>
      </c>
    </row>
    <row r="409" spans="1:23" x14ac:dyDescent="0.25">
      <c r="A409" t="s">
        <v>236</v>
      </c>
      <c r="B409" t="s">
        <v>104</v>
      </c>
      <c r="C409" t="str">
        <f t="shared" si="15"/>
        <v>Project Management BSc</v>
      </c>
      <c r="D409">
        <v>45</v>
      </c>
      <c r="E409">
        <v>1420</v>
      </c>
      <c r="F409" t="b">
        <v>0</v>
      </c>
      <c r="G409" t="b">
        <v>1</v>
      </c>
      <c r="H409">
        <v>4</v>
      </c>
      <c r="I409">
        <v>3</v>
      </c>
      <c r="J409" t="s">
        <v>239</v>
      </c>
      <c r="K409" t="s">
        <v>114</v>
      </c>
      <c r="L409" t="s">
        <v>154</v>
      </c>
      <c r="M409" t="s">
        <v>116</v>
      </c>
      <c r="N409" t="s">
        <v>117</v>
      </c>
      <c r="O409" t="s">
        <v>118</v>
      </c>
      <c r="P409" t="s">
        <v>111</v>
      </c>
      <c r="Q409">
        <v>24</v>
      </c>
      <c r="R409">
        <v>4</v>
      </c>
      <c r="T409">
        <v>4</v>
      </c>
      <c r="U409" t="s">
        <v>112</v>
      </c>
      <c r="V409" t="s">
        <v>113</v>
      </c>
      <c r="W409" t="str">
        <f t="shared" si="14"/>
        <v>Principles of Project Planning and Management</v>
      </c>
    </row>
    <row r="410" spans="1:23" x14ac:dyDescent="0.25">
      <c r="A410" t="s">
        <v>236</v>
      </c>
      <c r="B410" t="s">
        <v>104</v>
      </c>
      <c r="C410" t="str">
        <f t="shared" si="15"/>
        <v>Project Management BSc</v>
      </c>
      <c r="D410">
        <v>45</v>
      </c>
      <c r="E410">
        <v>1420</v>
      </c>
      <c r="F410" t="b">
        <v>0</v>
      </c>
      <c r="G410" t="b">
        <v>1</v>
      </c>
      <c r="H410">
        <v>4</v>
      </c>
      <c r="I410">
        <v>3</v>
      </c>
      <c r="J410" t="s">
        <v>239</v>
      </c>
      <c r="K410" t="s">
        <v>119</v>
      </c>
      <c r="L410" t="s">
        <v>119</v>
      </c>
      <c r="M410" t="s">
        <v>116</v>
      </c>
      <c r="N410" t="s">
        <v>109</v>
      </c>
      <c r="O410" t="s">
        <v>118</v>
      </c>
      <c r="P410" t="s">
        <v>121</v>
      </c>
      <c r="Q410">
        <v>106</v>
      </c>
      <c r="U410" t="s">
        <v>112</v>
      </c>
      <c r="V410" t="s">
        <v>113</v>
      </c>
      <c r="W410" t="str">
        <f t="shared" si="14"/>
        <v>Principles of Project Planning and Management</v>
      </c>
    </row>
    <row r="411" spans="1:23" x14ac:dyDescent="0.25">
      <c r="A411" t="s">
        <v>236</v>
      </c>
      <c r="B411" t="s">
        <v>104</v>
      </c>
      <c r="C411" t="str">
        <f t="shared" si="15"/>
        <v>Project Management BSc</v>
      </c>
      <c r="D411">
        <v>45</v>
      </c>
      <c r="E411">
        <v>1420</v>
      </c>
      <c r="F411" t="b">
        <v>0</v>
      </c>
      <c r="G411" t="b">
        <v>1</v>
      </c>
      <c r="H411">
        <v>4</v>
      </c>
      <c r="I411">
        <v>3</v>
      </c>
      <c r="J411" t="s">
        <v>239</v>
      </c>
      <c r="K411" t="s">
        <v>122</v>
      </c>
      <c r="L411" t="s">
        <v>122</v>
      </c>
      <c r="M411" t="s">
        <v>122</v>
      </c>
      <c r="N411" t="s">
        <v>64</v>
      </c>
      <c r="O411" t="s">
        <v>116</v>
      </c>
      <c r="P411" t="s">
        <v>111</v>
      </c>
      <c r="Q411">
        <v>30</v>
      </c>
      <c r="U411" t="s">
        <v>112</v>
      </c>
      <c r="V411" t="s">
        <v>113</v>
      </c>
      <c r="W411" t="str">
        <f t="shared" si="14"/>
        <v>Principles of Project Planning and Management</v>
      </c>
    </row>
    <row r="412" spans="1:23" x14ac:dyDescent="0.25">
      <c r="A412" t="s">
        <v>236</v>
      </c>
      <c r="B412" t="s">
        <v>104</v>
      </c>
      <c r="C412" t="str">
        <f t="shared" si="15"/>
        <v>Project Management BSc</v>
      </c>
      <c r="D412">
        <v>45</v>
      </c>
      <c r="E412">
        <v>1420</v>
      </c>
      <c r="F412" t="b">
        <v>0</v>
      </c>
      <c r="G412" t="b">
        <v>1</v>
      </c>
      <c r="H412">
        <v>4</v>
      </c>
      <c r="I412">
        <v>4</v>
      </c>
      <c r="J412" t="s">
        <v>240</v>
      </c>
      <c r="K412" t="s">
        <v>106</v>
      </c>
      <c r="L412" t="s">
        <v>107</v>
      </c>
      <c r="M412" t="s">
        <v>108</v>
      </c>
      <c r="N412" t="s">
        <v>109</v>
      </c>
      <c r="O412" t="s">
        <v>110</v>
      </c>
      <c r="P412" t="s">
        <v>111</v>
      </c>
      <c r="Q412">
        <v>40</v>
      </c>
      <c r="U412" t="s">
        <v>112</v>
      </c>
      <c r="V412" t="s">
        <v>113</v>
      </c>
      <c r="W412" t="str">
        <f t="shared" si="14"/>
        <v>Requirements and Stakeholder Management</v>
      </c>
    </row>
    <row r="413" spans="1:23" x14ac:dyDescent="0.25">
      <c r="A413" t="s">
        <v>236</v>
      </c>
      <c r="B413" t="s">
        <v>104</v>
      </c>
      <c r="C413" t="str">
        <f t="shared" si="15"/>
        <v>Project Management BSc</v>
      </c>
      <c r="D413">
        <v>45</v>
      </c>
      <c r="E413">
        <v>1420</v>
      </c>
      <c r="F413" t="b">
        <v>0</v>
      </c>
      <c r="G413" t="b">
        <v>1</v>
      </c>
      <c r="H413">
        <v>4</v>
      </c>
      <c r="I413">
        <v>4</v>
      </c>
      <c r="J413" t="s">
        <v>240</v>
      </c>
      <c r="K413" t="s">
        <v>114</v>
      </c>
      <c r="L413" t="s">
        <v>154</v>
      </c>
      <c r="M413" t="s">
        <v>116</v>
      </c>
      <c r="N413" t="s">
        <v>117</v>
      </c>
      <c r="O413" t="s">
        <v>118</v>
      </c>
      <c r="P413" t="s">
        <v>111</v>
      </c>
      <c r="Q413">
        <v>24</v>
      </c>
      <c r="R413">
        <v>4</v>
      </c>
      <c r="T413">
        <v>4</v>
      </c>
      <c r="U413" t="s">
        <v>112</v>
      </c>
      <c r="V413" t="s">
        <v>113</v>
      </c>
      <c r="W413" t="str">
        <f t="shared" si="14"/>
        <v>Requirements and Stakeholder Management</v>
      </c>
    </row>
    <row r="414" spans="1:23" x14ac:dyDescent="0.25">
      <c r="A414" t="s">
        <v>236</v>
      </c>
      <c r="B414" t="s">
        <v>104</v>
      </c>
      <c r="C414" t="str">
        <f t="shared" si="15"/>
        <v>Project Management BSc</v>
      </c>
      <c r="D414">
        <v>45</v>
      </c>
      <c r="E414">
        <v>1420</v>
      </c>
      <c r="F414" t="b">
        <v>0</v>
      </c>
      <c r="G414" t="b">
        <v>1</v>
      </c>
      <c r="H414">
        <v>4</v>
      </c>
      <c r="I414">
        <v>4</v>
      </c>
      <c r="J414" t="s">
        <v>240</v>
      </c>
      <c r="K414" t="s">
        <v>119</v>
      </c>
      <c r="L414" t="s">
        <v>119</v>
      </c>
      <c r="M414" t="s">
        <v>116</v>
      </c>
      <c r="N414" t="s">
        <v>109</v>
      </c>
      <c r="O414" t="s">
        <v>118</v>
      </c>
      <c r="P414" t="s">
        <v>121</v>
      </c>
      <c r="Q414">
        <v>106</v>
      </c>
      <c r="U414" t="s">
        <v>112</v>
      </c>
      <c r="V414" t="s">
        <v>113</v>
      </c>
      <c r="W414" t="str">
        <f t="shared" si="14"/>
        <v>Requirements and Stakeholder Management</v>
      </c>
    </row>
    <row r="415" spans="1:23" x14ac:dyDescent="0.25">
      <c r="A415" t="s">
        <v>236</v>
      </c>
      <c r="B415" t="s">
        <v>104</v>
      </c>
      <c r="C415" t="str">
        <f t="shared" si="15"/>
        <v>Project Management BSc</v>
      </c>
      <c r="D415">
        <v>45</v>
      </c>
      <c r="E415">
        <v>1420</v>
      </c>
      <c r="F415" t="b">
        <v>0</v>
      </c>
      <c r="G415" t="b">
        <v>1</v>
      </c>
      <c r="H415">
        <v>4</v>
      </c>
      <c r="I415">
        <v>4</v>
      </c>
      <c r="J415" t="s">
        <v>240</v>
      </c>
      <c r="K415" t="s">
        <v>122</v>
      </c>
      <c r="L415" t="s">
        <v>122</v>
      </c>
      <c r="M415" t="s">
        <v>122</v>
      </c>
      <c r="N415" t="s">
        <v>64</v>
      </c>
      <c r="O415" t="s">
        <v>116</v>
      </c>
      <c r="P415" t="s">
        <v>111</v>
      </c>
      <c r="Q415">
        <v>30</v>
      </c>
      <c r="U415" t="s">
        <v>112</v>
      </c>
      <c r="V415" t="s">
        <v>113</v>
      </c>
      <c r="W415" t="str">
        <f t="shared" si="14"/>
        <v>Requirements and Stakeholder Management</v>
      </c>
    </row>
    <row r="416" spans="1:23" x14ac:dyDescent="0.25">
      <c r="A416" t="s">
        <v>236</v>
      </c>
      <c r="B416" t="s">
        <v>104</v>
      </c>
      <c r="C416" t="str">
        <f t="shared" si="15"/>
        <v>Project Management BSc</v>
      </c>
      <c r="D416">
        <v>45</v>
      </c>
      <c r="E416">
        <v>1420</v>
      </c>
      <c r="F416" t="b">
        <v>0</v>
      </c>
      <c r="G416" t="b">
        <v>1</v>
      </c>
      <c r="H416">
        <v>4</v>
      </c>
      <c r="I416">
        <v>5</v>
      </c>
      <c r="J416" t="s">
        <v>241</v>
      </c>
      <c r="K416" t="s">
        <v>106</v>
      </c>
      <c r="L416" t="s">
        <v>107</v>
      </c>
      <c r="M416" t="s">
        <v>108</v>
      </c>
      <c r="N416" t="s">
        <v>109</v>
      </c>
      <c r="O416" t="s">
        <v>110</v>
      </c>
      <c r="P416" t="s">
        <v>111</v>
      </c>
      <c r="Q416">
        <v>40</v>
      </c>
      <c r="U416" t="s">
        <v>112</v>
      </c>
      <c r="V416" t="s">
        <v>113</v>
      </c>
      <c r="W416" t="str">
        <f t="shared" ref="W416:W471" si="16">IF(RIGHT(J416)=")",LEFT(J416,FIND("(",J416)-2),J416)</f>
        <v>Project Justification and Viability</v>
      </c>
    </row>
    <row r="417" spans="1:23" x14ac:dyDescent="0.25">
      <c r="A417" t="s">
        <v>236</v>
      </c>
      <c r="B417" t="s">
        <v>104</v>
      </c>
      <c r="C417" t="str">
        <f t="shared" si="15"/>
        <v>Project Management BSc</v>
      </c>
      <c r="D417">
        <v>45</v>
      </c>
      <c r="E417">
        <v>1420</v>
      </c>
      <c r="F417" t="b">
        <v>0</v>
      </c>
      <c r="G417" t="b">
        <v>1</v>
      </c>
      <c r="H417">
        <v>4</v>
      </c>
      <c r="I417">
        <v>5</v>
      </c>
      <c r="J417" t="s">
        <v>241</v>
      </c>
      <c r="K417" t="s">
        <v>114</v>
      </c>
      <c r="L417" t="s">
        <v>154</v>
      </c>
      <c r="M417" t="s">
        <v>116</v>
      </c>
      <c r="N417" t="s">
        <v>117</v>
      </c>
      <c r="O417" t="s">
        <v>118</v>
      </c>
      <c r="P417" t="s">
        <v>111</v>
      </c>
      <c r="Q417">
        <v>24</v>
      </c>
      <c r="R417">
        <v>4</v>
      </c>
      <c r="T417">
        <v>4</v>
      </c>
      <c r="U417" t="s">
        <v>112</v>
      </c>
      <c r="V417" t="s">
        <v>113</v>
      </c>
      <c r="W417" t="str">
        <f t="shared" si="16"/>
        <v>Project Justification and Viability</v>
      </c>
    </row>
    <row r="418" spans="1:23" x14ac:dyDescent="0.25">
      <c r="A418" t="s">
        <v>236</v>
      </c>
      <c r="B418" t="s">
        <v>104</v>
      </c>
      <c r="C418" t="str">
        <f t="shared" si="15"/>
        <v>Project Management BSc</v>
      </c>
      <c r="D418">
        <v>45</v>
      </c>
      <c r="E418">
        <v>1420</v>
      </c>
      <c r="F418" t="b">
        <v>0</v>
      </c>
      <c r="G418" t="b">
        <v>1</v>
      </c>
      <c r="H418">
        <v>4</v>
      </c>
      <c r="I418">
        <v>5</v>
      </c>
      <c r="J418" t="s">
        <v>241</v>
      </c>
      <c r="K418" t="s">
        <v>119</v>
      </c>
      <c r="L418" t="s">
        <v>119</v>
      </c>
      <c r="M418" t="s">
        <v>116</v>
      </c>
      <c r="N418" t="s">
        <v>109</v>
      </c>
      <c r="O418" t="s">
        <v>118</v>
      </c>
      <c r="P418" t="s">
        <v>121</v>
      </c>
      <c r="Q418">
        <v>106</v>
      </c>
      <c r="U418" t="s">
        <v>112</v>
      </c>
      <c r="V418" t="s">
        <v>113</v>
      </c>
      <c r="W418" t="str">
        <f t="shared" si="16"/>
        <v>Project Justification and Viability</v>
      </c>
    </row>
    <row r="419" spans="1:23" x14ac:dyDescent="0.25">
      <c r="A419" t="s">
        <v>236</v>
      </c>
      <c r="B419" t="s">
        <v>104</v>
      </c>
      <c r="C419" t="str">
        <f t="shared" si="15"/>
        <v>Project Management BSc</v>
      </c>
      <c r="D419">
        <v>45</v>
      </c>
      <c r="E419">
        <v>1420</v>
      </c>
      <c r="F419" t="b">
        <v>0</v>
      </c>
      <c r="G419" t="b">
        <v>1</v>
      </c>
      <c r="H419">
        <v>4</v>
      </c>
      <c r="I419">
        <v>5</v>
      </c>
      <c r="J419" t="s">
        <v>241</v>
      </c>
      <c r="K419" t="s">
        <v>122</v>
      </c>
      <c r="L419" t="s">
        <v>122</v>
      </c>
      <c r="M419" t="s">
        <v>122</v>
      </c>
      <c r="N419" t="s">
        <v>64</v>
      </c>
      <c r="O419" t="s">
        <v>116</v>
      </c>
      <c r="P419" t="s">
        <v>111</v>
      </c>
      <c r="Q419">
        <v>30</v>
      </c>
      <c r="U419" t="s">
        <v>112</v>
      </c>
      <c r="V419" t="s">
        <v>113</v>
      </c>
      <c r="W419" t="str">
        <f t="shared" si="16"/>
        <v>Project Justification and Viability</v>
      </c>
    </row>
    <row r="420" spans="1:23" x14ac:dyDescent="0.25">
      <c r="A420" t="s">
        <v>236</v>
      </c>
      <c r="B420" t="s">
        <v>104</v>
      </c>
      <c r="C420" t="str">
        <f t="shared" si="15"/>
        <v>Project Management BSc</v>
      </c>
      <c r="D420">
        <v>45</v>
      </c>
      <c r="E420">
        <v>1420</v>
      </c>
      <c r="F420" t="b">
        <v>0</v>
      </c>
      <c r="G420" t="b">
        <v>1</v>
      </c>
      <c r="H420">
        <v>4</v>
      </c>
      <c r="I420">
        <v>6</v>
      </c>
      <c r="J420" t="s">
        <v>242</v>
      </c>
      <c r="K420" t="s">
        <v>106</v>
      </c>
      <c r="L420" t="s">
        <v>107</v>
      </c>
      <c r="M420" t="s">
        <v>108</v>
      </c>
      <c r="N420" t="s">
        <v>109</v>
      </c>
      <c r="O420" t="s">
        <v>110</v>
      </c>
      <c r="P420" t="s">
        <v>111</v>
      </c>
      <c r="Q420">
        <v>40</v>
      </c>
      <c r="U420" t="s">
        <v>112</v>
      </c>
      <c r="V420" t="s">
        <v>113</v>
      </c>
      <c r="W420" t="str">
        <f t="shared" si="16"/>
        <v>Project Management Professional Practice 1</v>
      </c>
    </row>
    <row r="421" spans="1:23" x14ac:dyDescent="0.25">
      <c r="A421" t="s">
        <v>236</v>
      </c>
      <c r="B421" t="s">
        <v>104</v>
      </c>
      <c r="C421" t="str">
        <f t="shared" si="15"/>
        <v>Project Management BSc</v>
      </c>
      <c r="D421">
        <v>45</v>
      </c>
      <c r="E421">
        <v>1420</v>
      </c>
      <c r="F421" t="b">
        <v>0</v>
      </c>
      <c r="G421" t="b">
        <v>1</v>
      </c>
      <c r="H421">
        <v>4</v>
      </c>
      <c r="I421">
        <v>6</v>
      </c>
      <c r="J421" t="s">
        <v>242</v>
      </c>
      <c r="K421" t="s">
        <v>114</v>
      </c>
      <c r="L421" t="s">
        <v>154</v>
      </c>
      <c r="M421" t="s">
        <v>116</v>
      </c>
      <c r="N421" t="s">
        <v>117</v>
      </c>
      <c r="O421" t="s">
        <v>118</v>
      </c>
      <c r="P421" t="s">
        <v>111</v>
      </c>
      <c r="Q421">
        <v>24</v>
      </c>
      <c r="R421">
        <v>4</v>
      </c>
      <c r="T421">
        <v>4</v>
      </c>
      <c r="U421" t="s">
        <v>112</v>
      </c>
      <c r="V421" t="s">
        <v>113</v>
      </c>
      <c r="W421" t="str">
        <f t="shared" si="16"/>
        <v>Project Management Professional Practice 1</v>
      </c>
    </row>
    <row r="422" spans="1:23" x14ac:dyDescent="0.25">
      <c r="A422" t="s">
        <v>236</v>
      </c>
      <c r="B422" t="s">
        <v>104</v>
      </c>
      <c r="C422" t="str">
        <f t="shared" si="15"/>
        <v>Project Management BSc</v>
      </c>
      <c r="D422">
        <v>45</v>
      </c>
      <c r="E422">
        <v>1420</v>
      </c>
      <c r="F422" t="b">
        <v>0</v>
      </c>
      <c r="G422" t="b">
        <v>1</v>
      </c>
      <c r="H422">
        <v>4</v>
      </c>
      <c r="I422">
        <v>6</v>
      </c>
      <c r="J422" t="s">
        <v>242</v>
      </c>
      <c r="K422" t="s">
        <v>119</v>
      </c>
      <c r="L422" t="s">
        <v>119</v>
      </c>
      <c r="M422" t="s">
        <v>116</v>
      </c>
      <c r="N422" t="s">
        <v>109</v>
      </c>
      <c r="O422" t="s">
        <v>118</v>
      </c>
      <c r="P422" t="s">
        <v>121</v>
      </c>
      <c r="Q422">
        <v>106</v>
      </c>
      <c r="U422" t="s">
        <v>112</v>
      </c>
      <c r="V422" t="s">
        <v>113</v>
      </c>
      <c r="W422" t="str">
        <f t="shared" si="16"/>
        <v>Project Management Professional Practice 1</v>
      </c>
    </row>
    <row r="423" spans="1:23" x14ac:dyDescent="0.25">
      <c r="A423" t="s">
        <v>236</v>
      </c>
      <c r="B423" t="s">
        <v>104</v>
      </c>
      <c r="C423" t="str">
        <f t="shared" si="15"/>
        <v>Project Management BSc</v>
      </c>
      <c r="D423">
        <v>45</v>
      </c>
      <c r="E423">
        <v>1420</v>
      </c>
      <c r="F423" t="b">
        <v>0</v>
      </c>
      <c r="G423" t="b">
        <v>1</v>
      </c>
      <c r="H423">
        <v>4</v>
      </c>
      <c r="I423">
        <v>6</v>
      </c>
      <c r="J423" t="s">
        <v>242</v>
      </c>
      <c r="K423" t="s">
        <v>122</v>
      </c>
      <c r="L423" t="s">
        <v>122</v>
      </c>
      <c r="M423" t="s">
        <v>122</v>
      </c>
      <c r="N423" t="s">
        <v>64</v>
      </c>
      <c r="O423" t="s">
        <v>116</v>
      </c>
      <c r="P423" t="s">
        <v>111</v>
      </c>
      <c r="Q423">
        <v>30</v>
      </c>
      <c r="U423" t="s">
        <v>112</v>
      </c>
      <c r="V423" t="s">
        <v>113</v>
      </c>
      <c r="W423" t="str">
        <f t="shared" si="16"/>
        <v>Project Management Professional Practice 1</v>
      </c>
    </row>
    <row r="424" spans="1:23" x14ac:dyDescent="0.25">
      <c r="A424" t="s">
        <v>236</v>
      </c>
      <c r="B424" t="s">
        <v>104</v>
      </c>
      <c r="C424" t="str">
        <f t="shared" si="15"/>
        <v>Project Management BSc</v>
      </c>
      <c r="D424">
        <v>45</v>
      </c>
      <c r="E424">
        <v>1420</v>
      </c>
      <c r="F424" t="b">
        <v>0</v>
      </c>
      <c r="G424" t="b">
        <v>1</v>
      </c>
      <c r="H424">
        <v>5</v>
      </c>
      <c r="I424">
        <v>7</v>
      </c>
      <c r="J424" t="s">
        <v>243</v>
      </c>
      <c r="K424" t="s">
        <v>106</v>
      </c>
      <c r="L424" t="s">
        <v>107</v>
      </c>
      <c r="M424" t="s">
        <v>108</v>
      </c>
      <c r="N424" t="s">
        <v>109</v>
      </c>
      <c r="O424" t="s">
        <v>110</v>
      </c>
      <c r="P424" t="s">
        <v>111</v>
      </c>
      <c r="Q424">
        <v>40</v>
      </c>
      <c r="U424" t="s">
        <v>112</v>
      </c>
      <c r="V424" t="s">
        <v>113</v>
      </c>
      <c r="W424" t="str">
        <f t="shared" si="16"/>
        <v>Governance and Financial Control of Projects</v>
      </c>
    </row>
    <row r="425" spans="1:23" x14ac:dyDescent="0.25">
      <c r="A425" t="s">
        <v>236</v>
      </c>
      <c r="B425" t="s">
        <v>104</v>
      </c>
      <c r="C425" t="str">
        <f t="shared" si="15"/>
        <v>Project Management BSc</v>
      </c>
      <c r="D425">
        <v>45</v>
      </c>
      <c r="E425">
        <v>1420</v>
      </c>
      <c r="F425" t="b">
        <v>0</v>
      </c>
      <c r="G425" t="b">
        <v>1</v>
      </c>
      <c r="H425">
        <v>5</v>
      </c>
      <c r="I425">
        <v>7</v>
      </c>
      <c r="J425" t="s">
        <v>243</v>
      </c>
      <c r="K425" t="s">
        <v>114</v>
      </c>
      <c r="L425" t="s">
        <v>115</v>
      </c>
      <c r="M425" t="s">
        <v>116</v>
      </c>
      <c r="N425" t="s">
        <v>117</v>
      </c>
      <c r="O425" t="s">
        <v>118</v>
      </c>
      <c r="P425" t="s">
        <v>111</v>
      </c>
      <c r="Q425">
        <v>18</v>
      </c>
      <c r="R425">
        <v>3</v>
      </c>
      <c r="T425">
        <v>3</v>
      </c>
      <c r="U425" t="s">
        <v>112</v>
      </c>
      <c r="V425" t="s">
        <v>113</v>
      </c>
      <c r="W425" t="str">
        <f t="shared" si="16"/>
        <v>Governance and Financial Control of Projects</v>
      </c>
    </row>
    <row r="426" spans="1:23" x14ac:dyDescent="0.25">
      <c r="A426" t="s">
        <v>236</v>
      </c>
      <c r="B426" t="s">
        <v>104</v>
      </c>
      <c r="C426" t="str">
        <f t="shared" si="15"/>
        <v>Project Management BSc</v>
      </c>
      <c r="D426">
        <v>45</v>
      </c>
      <c r="E426">
        <v>1420</v>
      </c>
      <c r="F426" t="b">
        <v>0</v>
      </c>
      <c r="G426" t="b">
        <v>1</v>
      </c>
      <c r="H426">
        <v>5</v>
      </c>
      <c r="I426">
        <v>7</v>
      </c>
      <c r="J426" t="s">
        <v>243</v>
      </c>
      <c r="K426" t="s">
        <v>119</v>
      </c>
      <c r="L426" t="s">
        <v>119</v>
      </c>
      <c r="M426" t="s">
        <v>116</v>
      </c>
      <c r="N426" t="s">
        <v>109</v>
      </c>
      <c r="O426" t="s">
        <v>118</v>
      </c>
      <c r="P426" t="s">
        <v>121</v>
      </c>
      <c r="Q426">
        <v>112</v>
      </c>
      <c r="U426" t="s">
        <v>112</v>
      </c>
      <c r="V426" t="s">
        <v>113</v>
      </c>
      <c r="W426" t="str">
        <f t="shared" si="16"/>
        <v>Governance and Financial Control of Projects</v>
      </c>
    </row>
    <row r="427" spans="1:23" x14ac:dyDescent="0.25">
      <c r="A427" t="s">
        <v>236</v>
      </c>
      <c r="B427" t="s">
        <v>104</v>
      </c>
      <c r="C427" t="str">
        <f t="shared" si="15"/>
        <v>Project Management BSc</v>
      </c>
      <c r="D427">
        <v>45</v>
      </c>
      <c r="E427">
        <v>1420</v>
      </c>
      <c r="F427" t="b">
        <v>0</v>
      </c>
      <c r="G427" t="b">
        <v>1</v>
      </c>
      <c r="H427">
        <v>5</v>
      </c>
      <c r="I427">
        <v>7</v>
      </c>
      <c r="J427" t="s">
        <v>243</v>
      </c>
      <c r="K427" t="s">
        <v>122</v>
      </c>
      <c r="L427" t="s">
        <v>122</v>
      </c>
      <c r="M427" t="s">
        <v>122</v>
      </c>
      <c r="N427" t="s">
        <v>64</v>
      </c>
      <c r="O427" t="s">
        <v>116</v>
      </c>
      <c r="P427" t="s">
        <v>111</v>
      </c>
      <c r="Q427">
        <v>30</v>
      </c>
      <c r="U427" t="s">
        <v>112</v>
      </c>
      <c r="V427" t="s">
        <v>113</v>
      </c>
      <c r="W427" t="str">
        <f t="shared" si="16"/>
        <v>Governance and Financial Control of Projects</v>
      </c>
    </row>
    <row r="428" spans="1:23" x14ac:dyDescent="0.25">
      <c r="A428" t="s">
        <v>236</v>
      </c>
      <c r="B428" t="s">
        <v>104</v>
      </c>
      <c r="C428" t="str">
        <f t="shared" si="15"/>
        <v>Project Management BSc</v>
      </c>
      <c r="D428">
        <v>45</v>
      </c>
      <c r="E428">
        <v>1420</v>
      </c>
      <c r="F428" t="b">
        <v>0</v>
      </c>
      <c r="G428" t="b">
        <v>1</v>
      </c>
      <c r="H428">
        <v>5</v>
      </c>
      <c r="I428">
        <v>8</v>
      </c>
      <c r="J428" t="s">
        <v>244</v>
      </c>
      <c r="K428" t="s">
        <v>106</v>
      </c>
      <c r="L428" t="s">
        <v>107</v>
      </c>
      <c r="M428" t="s">
        <v>108</v>
      </c>
      <c r="N428" t="s">
        <v>109</v>
      </c>
      <c r="O428" t="s">
        <v>110</v>
      </c>
      <c r="P428" t="s">
        <v>111</v>
      </c>
      <c r="Q428">
        <v>40</v>
      </c>
      <c r="U428" t="s">
        <v>112</v>
      </c>
      <c r="V428" t="s">
        <v>113</v>
      </c>
      <c r="W428" t="str">
        <f t="shared" si="16"/>
        <v>Organisational Change and Risk Management</v>
      </c>
    </row>
    <row r="429" spans="1:23" x14ac:dyDescent="0.25">
      <c r="A429" t="s">
        <v>236</v>
      </c>
      <c r="B429" t="s">
        <v>104</v>
      </c>
      <c r="C429" t="str">
        <f t="shared" si="15"/>
        <v>Project Management BSc</v>
      </c>
      <c r="D429">
        <v>45</v>
      </c>
      <c r="E429">
        <v>1420</v>
      </c>
      <c r="F429" t="b">
        <v>0</v>
      </c>
      <c r="G429" t="b">
        <v>1</v>
      </c>
      <c r="H429">
        <v>5</v>
      </c>
      <c r="I429">
        <v>8</v>
      </c>
      <c r="J429" t="s">
        <v>244</v>
      </c>
      <c r="K429" t="s">
        <v>114</v>
      </c>
      <c r="L429" t="s">
        <v>115</v>
      </c>
      <c r="M429" t="s">
        <v>116</v>
      </c>
      <c r="N429" t="s">
        <v>117</v>
      </c>
      <c r="O429" t="s">
        <v>118</v>
      </c>
      <c r="P429" t="s">
        <v>111</v>
      </c>
      <c r="Q429">
        <v>18</v>
      </c>
      <c r="R429">
        <v>3</v>
      </c>
      <c r="T429">
        <v>3</v>
      </c>
      <c r="U429" t="s">
        <v>112</v>
      </c>
      <c r="V429" t="s">
        <v>113</v>
      </c>
      <c r="W429" t="str">
        <f t="shared" si="16"/>
        <v>Organisational Change and Risk Management</v>
      </c>
    </row>
    <row r="430" spans="1:23" x14ac:dyDescent="0.25">
      <c r="A430" t="s">
        <v>236</v>
      </c>
      <c r="B430" t="s">
        <v>104</v>
      </c>
      <c r="C430" t="str">
        <f t="shared" si="15"/>
        <v>Project Management BSc</v>
      </c>
      <c r="D430">
        <v>45</v>
      </c>
      <c r="E430">
        <v>1420</v>
      </c>
      <c r="F430" t="b">
        <v>0</v>
      </c>
      <c r="G430" t="b">
        <v>1</v>
      </c>
      <c r="H430">
        <v>5</v>
      </c>
      <c r="I430">
        <v>8</v>
      </c>
      <c r="J430" t="s">
        <v>244</v>
      </c>
      <c r="K430" t="s">
        <v>119</v>
      </c>
      <c r="L430" t="s">
        <v>119</v>
      </c>
      <c r="M430" t="s">
        <v>116</v>
      </c>
      <c r="N430" t="s">
        <v>109</v>
      </c>
      <c r="O430" t="s">
        <v>118</v>
      </c>
      <c r="P430" t="s">
        <v>121</v>
      </c>
      <c r="Q430">
        <v>112</v>
      </c>
      <c r="U430" t="s">
        <v>112</v>
      </c>
      <c r="V430" t="s">
        <v>113</v>
      </c>
      <c r="W430" t="str">
        <f t="shared" si="16"/>
        <v>Organisational Change and Risk Management</v>
      </c>
    </row>
    <row r="431" spans="1:23" x14ac:dyDescent="0.25">
      <c r="A431" t="s">
        <v>236</v>
      </c>
      <c r="B431" t="s">
        <v>104</v>
      </c>
      <c r="C431" t="str">
        <f t="shared" si="15"/>
        <v>Project Management BSc</v>
      </c>
      <c r="D431">
        <v>45</v>
      </c>
      <c r="E431">
        <v>1420</v>
      </c>
      <c r="F431" t="b">
        <v>0</v>
      </c>
      <c r="G431" t="b">
        <v>1</v>
      </c>
      <c r="H431">
        <v>5</v>
      </c>
      <c r="I431">
        <v>8</v>
      </c>
      <c r="J431" t="s">
        <v>244</v>
      </c>
      <c r="K431" t="s">
        <v>122</v>
      </c>
      <c r="L431" t="s">
        <v>122</v>
      </c>
      <c r="M431" t="s">
        <v>122</v>
      </c>
      <c r="N431" t="s">
        <v>64</v>
      </c>
      <c r="O431" t="s">
        <v>116</v>
      </c>
      <c r="P431" t="s">
        <v>111</v>
      </c>
      <c r="Q431">
        <v>30</v>
      </c>
      <c r="U431" t="s">
        <v>112</v>
      </c>
      <c r="V431" t="s">
        <v>113</v>
      </c>
      <c r="W431" t="str">
        <f t="shared" si="16"/>
        <v>Organisational Change and Risk Management</v>
      </c>
    </row>
    <row r="432" spans="1:23" x14ac:dyDescent="0.25">
      <c r="A432" t="s">
        <v>236</v>
      </c>
      <c r="B432" t="s">
        <v>104</v>
      </c>
      <c r="C432" t="str">
        <f t="shared" si="15"/>
        <v>Project Management BSc</v>
      </c>
      <c r="D432">
        <v>45</v>
      </c>
      <c r="E432">
        <v>1420</v>
      </c>
      <c r="F432" t="b">
        <v>0</v>
      </c>
      <c r="G432" t="b">
        <v>1</v>
      </c>
      <c r="H432">
        <v>5</v>
      </c>
      <c r="I432">
        <v>9</v>
      </c>
      <c r="J432" t="s">
        <v>245</v>
      </c>
      <c r="K432" t="s">
        <v>106</v>
      </c>
      <c r="L432" t="s">
        <v>107</v>
      </c>
      <c r="M432" t="s">
        <v>108</v>
      </c>
      <c r="N432" t="s">
        <v>109</v>
      </c>
      <c r="O432" t="s">
        <v>110</v>
      </c>
      <c r="P432" t="s">
        <v>111</v>
      </c>
      <c r="Q432">
        <v>40</v>
      </c>
      <c r="U432" t="s">
        <v>112</v>
      </c>
      <c r="V432" t="s">
        <v>113</v>
      </c>
      <c r="W432" t="str">
        <f t="shared" si="16"/>
        <v>Information and Communications Management</v>
      </c>
    </row>
    <row r="433" spans="1:23" x14ac:dyDescent="0.25">
      <c r="A433" t="s">
        <v>236</v>
      </c>
      <c r="B433" t="s">
        <v>104</v>
      </c>
      <c r="C433" t="str">
        <f t="shared" si="15"/>
        <v>Project Management BSc</v>
      </c>
      <c r="D433">
        <v>45</v>
      </c>
      <c r="E433">
        <v>1420</v>
      </c>
      <c r="F433" t="b">
        <v>0</v>
      </c>
      <c r="G433" t="b">
        <v>1</v>
      </c>
      <c r="H433">
        <v>5</v>
      </c>
      <c r="I433">
        <v>9</v>
      </c>
      <c r="J433" t="s">
        <v>245</v>
      </c>
      <c r="K433" t="s">
        <v>114</v>
      </c>
      <c r="L433" t="s">
        <v>115</v>
      </c>
      <c r="M433" t="s">
        <v>116</v>
      </c>
      <c r="N433" t="s">
        <v>117</v>
      </c>
      <c r="O433" t="s">
        <v>118</v>
      </c>
      <c r="P433" t="s">
        <v>111</v>
      </c>
      <c r="Q433">
        <v>18</v>
      </c>
      <c r="R433">
        <v>3</v>
      </c>
      <c r="T433">
        <v>3</v>
      </c>
      <c r="U433" t="s">
        <v>112</v>
      </c>
      <c r="V433" t="s">
        <v>113</v>
      </c>
      <c r="W433" t="str">
        <f t="shared" si="16"/>
        <v>Information and Communications Management</v>
      </c>
    </row>
    <row r="434" spans="1:23" x14ac:dyDescent="0.25">
      <c r="A434" t="s">
        <v>236</v>
      </c>
      <c r="B434" t="s">
        <v>104</v>
      </c>
      <c r="C434" t="str">
        <f t="shared" si="15"/>
        <v>Project Management BSc</v>
      </c>
      <c r="D434">
        <v>45</v>
      </c>
      <c r="E434">
        <v>1420</v>
      </c>
      <c r="F434" t="b">
        <v>0</v>
      </c>
      <c r="G434" t="b">
        <v>1</v>
      </c>
      <c r="H434">
        <v>5</v>
      </c>
      <c r="I434">
        <v>9</v>
      </c>
      <c r="J434" t="s">
        <v>245</v>
      </c>
      <c r="K434" t="s">
        <v>119</v>
      </c>
      <c r="L434" t="s">
        <v>119</v>
      </c>
      <c r="M434" t="s">
        <v>116</v>
      </c>
      <c r="N434" t="s">
        <v>109</v>
      </c>
      <c r="O434" t="s">
        <v>118</v>
      </c>
      <c r="P434" t="s">
        <v>121</v>
      </c>
      <c r="Q434">
        <v>112</v>
      </c>
      <c r="U434" t="s">
        <v>112</v>
      </c>
      <c r="V434" t="s">
        <v>113</v>
      </c>
      <c r="W434" t="str">
        <f t="shared" si="16"/>
        <v>Information and Communications Management</v>
      </c>
    </row>
    <row r="435" spans="1:23" x14ac:dyDescent="0.25">
      <c r="A435" t="s">
        <v>236</v>
      </c>
      <c r="B435" t="s">
        <v>104</v>
      </c>
      <c r="C435" t="str">
        <f t="shared" si="15"/>
        <v>Project Management BSc</v>
      </c>
      <c r="D435">
        <v>45</v>
      </c>
      <c r="E435">
        <v>1420</v>
      </c>
      <c r="F435" t="b">
        <v>0</v>
      </c>
      <c r="G435" t="b">
        <v>1</v>
      </c>
      <c r="H435">
        <v>5</v>
      </c>
      <c r="I435">
        <v>9</v>
      </c>
      <c r="J435" t="s">
        <v>245</v>
      </c>
      <c r="K435" t="s">
        <v>122</v>
      </c>
      <c r="L435" t="s">
        <v>122</v>
      </c>
      <c r="M435" t="s">
        <v>122</v>
      </c>
      <c r="N435" t="s">
        <v>64</v>
      </c>
      <c r="O435" t="s">
        <v>116</v>
      </c>
      <c r="P435" t="s">
        <v>111</v>
      </c>
      <c r="Q435">
        <v>30</v>
      </c>
      <c r="U435" t="s">
        <v>112</v>
      </c>
      <c r="V435" t="s">
        <v>113</v>
      </c>
      <c r="W435" t="str">
        <f t="shared" si="16"/>
        <v>Information and Communications Management</v>
      </c>
    </row>
    <row r="436" spans="1:23" x14ac:dyDescent="0.25">
      <c r="A436" t="s">
        <v>236</v>
      </c>
      <c r="B436" t="s">
        <v>104</v>
      </c>
      <c r="C436" t="str">
        <f t="shared" si="15"/>
        <v>Project Management BSc</v>
      </c>
      <c r="D436">
        <v>45</v>
      </c>
      <c r="E436">
        <v>1420</v>
      </c>
      <c r="F436" t="b">
        <v>0</v>
      </c>
      <c r="G436" t="b">
        <v>1</v>
      </c>
      <c r="H436">
        <v>5</v>
      </c>
      <c r="I436">
        <v>10</v>
      </c>
      <c r="J436" t="s">
        <v>246</v>
      </c>
      <c r="K436" t="s">
        <v>106</v>
      </c>
      <c r="L436" t="s">
        <v>107</v>
      </c>
      <c r="M436" t="s">
        <v>108</v>
      </c>
      <c r="N436" t="s">
        <v>109</v>
      </c>
      <c r="O436" t="s">
        <v>110</v>
      </c>
      <c r="P436" t="s">
        <v>111</v>
      </c>
      <c r="Q436">
        <v>40</v>
      </c>
      <c r="U436" t="s">
        <v>112</v>
      </c>
      <c r="V436" t="s">
        <v>113</v>
      </c>
      <c r="W436" t="str">
        <f t="shared" si="16"/>
        <v>Leading Self and Project Teams</v>
      </c>
    </row>
    <row r="437" spans="1:23" x14ac:dyDescent="0.25">
      <c r="A437" t="s">
        <v>236</v>
      </c>
      <c r="B437" t="s">
        <v>104</v>
      </c>
      <c r="C437" t="str">
        <f t="shared" si="15"/>
        <v>Project Management BSc</v>
      </c>
      <c r="D437">
        <v>45</v>
      </c>
      <c r="E437">
        <v>1420</v>
      </c>
      <c r="F437" t="b">
        <v>0</v>
      </c>
      <c r="G437" t="b">
        <v>1</v>
      </c>
      <c r="H437">
        <v>5</v>
      </c>
      <c r="I437">
        <v>10</v>
      </c>
      <c r="J437" t="s">
        <v>246</v>
      </c>
      <c r="K437" t="s">
        <v>114</v>
      </c>
      <c r="L437" t="s">
        <v>115</v>
      </c>
      <c r="M437" t="s">
        <v>116</v>
      </c>
      <c r="N437" t="s">
        <v>117</v>
      </c>
      <c r="O437" t="s">
        <v>118</v>
      </c>
      <c r="P437" t="s">
        <v>111</v>
      </c>
      <c r="Q437">
        <v>18</v>
      </c>
      <c r="R437">
        <v>3</v>
      </c>
      <c r="T437">
        <v>3</v>
      </c>
      <c r="U437" t="s">
        <v>112</v>
      </c>
      <c r="V437" t="s">
        <v>113</v>
      </c>
      <c r="W437" t="str">
        <f t="shared" si="16"/>
        <v>Leading Self and Project Teams</v>
      </c>
    </row>
    <row r="438" spans="1:23" x14ac:dyDescent="0.25">
      <c r="A438" t="s">
        <v>236</v>
      </c>
      <c r="B438" t="s">
        <v>104</v>
      </c>
      <c r="C438" t="str">
        <f t="shared" si="15"/>
        <v>Project Management BSc</v>
      </c>
      <c r="D438">
        <v>45</v>
      </c>
      <c r="E438">
        <v>1420</v>
      </c>
      <c r="F438" t="b">
        <v>0</v>
      </c>
      <c r="G438" t="b">
        <v>1</v>
      </c>
      <c r="H438">
        <v>5</v>
      </c>
      <c r="I438">
        <v>10</v>
      </c>
      <c r="J438" t="s">
        <v>246</v>
      </c>
      <c r="K438" t="s">
        <v>119</v>
      </c>
      <c r="L438" t="s">
        <v>119</v>
      </c>
      <c r="M438" t="s">
        <v>116</v>
      </c>
      <c r="N438" t="s">
        <v>109</v>
      </c>
      <c r="O438" t="s">
        <v>118</v>
      </c>
      <c r="P438" t="s">
        <v>121</v>
      </c>
      <c r="Q438">
        <v>112</v>
      </c>
      <c r="U438" t="s">
        <v>112</v>
      </c>
      <c r="V438" t="s">
        <v>113</v>
      </c>
      <c r="W438" t="str">
        <f t="shared" si="16"/>
        <v>Leading Self and Project Teams</v>
      </c>
    </row>
    <row r="439" spans="1:23" x14ac:dyDescent="0.25">
      <c r="A439" t="s">
        <v>236</v>
      </c>
      <c r="B439" t="s">
        <v>104</v>
      </c>
      <c r="C439" t="str">
        <f t="shared" si="15"/>
        <v>Project Management BSc</v>
      </c>
      <c r="D439">
        <v>45</v>
      </c>
      <c r="E439">
        <v>1420</v>
      </c>
      <c r="F439" t="b">
        <v>0</v>
      </c>
      <c r="G439" t="b">
        <v>1</v>
      </c>
      <c r="H439">
        <v>5</v>
      </c>
      <c r="I439">
        <v>10</v>
      </c>
      <c r="J439" t="s">
        <v>246</v>
      </c>
      <c r="K439" t="s">
        <v>122</v>
      </c>
      <c r="L439" t="s">
        <v>122</v>
      </c>
      <c r="M439" t="s">
        <v>122</v>
      </c>
      <c r="N439" t="s">
        <v>64</v>
      </c>
      <c r="O439" t="s">
        <v>116</v>
      </c>
      <c r="P439" t="s">
        <v>111</v>
      </c>
      <c r="Q439">
        <v>30</v>
      </c>
      <c r="U439" t="s">
        <v>112</v>
      </c>
      <c r="V439" t="s">
        <v>113</v>
      </c>
      <c r="W439" t="str">
        <f t="shared" si="16"/>
        <v>Leading Self and Project Teams</v>
      </c>
    </row>
    <row r="440" spans="1:23" x14ac:dyDescent="0.25">
      <c r="A440" t="s">
        <v>236</v>
      </c>
      <c r="B440" t="s">
        <v>104</v>
      </c>
      <c r="C440" t="str">
        <f t="shared" si="15"/>
        <v>Project Management BSc</v>
      </c>
      <c r="D440">
        <v>45</v>
      </c>
      <c r="E440">
        <v>1420</v>
      </c>
      <c r="F440" t="b">
        <v>0</v>
      </c>
      <c r="G440" t="b">
        <v>1</v>
      </c>
      <c r="H440">
        <v>5</v>
      </c>
      <c r="I440">
        <v>11</v>
      </c>
      <c r="J440" t="s">
        <v>247</v>
      </c>
      <c r="K440" t="s">
        <v>106</v>
      </c>
      <c r="L440" t="s">
        <v>107</v>
      </c>
      <c r="M440" t="s">
        <v>108</v>
      </c>
      <c r="N440" t="s">
        <v>109</v>
      </c>
      <c r="O440" t="s">
        <v>110</v>
      </c>
      <c r="P440" t="s">
        <v>111</v>
      </c>
      <c r="Q440">
        <v>40</v>
      </c>
      <c r="U440" t="s">
        <v>112</v>
      </c>
      <c r="V440" t="s">
        <v>113</v>
      </c>
      <c r="W440" t="str">
        <f t="shared" si="16"/>
        <v>Project Change Control and Quality Management</v>
      </c>
    </row>
    <row r="441" spans="1:23" x14ac:dyDescent="0.25">
      <c r="A441" t="s">
        <v>236</v>
      </c>
      <c r="B441" t="s">
        <v>104</v>
      </c>
      <c r="C441" t="str">
        <f t="shared" si="15"/>
        <v>Project Management BSc</v>
      </c>
      <c r="D441">
        <v>45</v>
      </c>
      <c r="E441">
        <v>1420</v>
      </c>
      <c r="F441" t="b">
        <v>0</v>
      </c>
      <c r="G441" t="b">
        <v>1</v>
      </c>
      <c r="H441">
        <v>5</v>
      </c>
      <c r="I441">
        <v>11</v>
      </c>
      <c r="J441" t="s">
        <v>247</v>
      </c>
      <c r="K441" t="s">
        <v>114</v>
      </c>
      <c r="L441" t="s">
        <v>115</v>
      </c>
      <c r="M441" t="s">
        <v>116</v>
      </c>
      <c r="N441" t="s">
        <v>117</v>
      </c>
      <c r="O441" t="s">
        <v>118</v>
      </c>
      <c r="P441" t="s">
        <v>111</v>
      </c>
      <c r="Q441">
        <v>18</v>
      </c>
      <c r="R441">
        <v>3</v>
      </c>
      <c r="T441">
        <v>3</v>
      </c>
      <c r="U441" t="s">
        <v>112</v>
      </c>
      <c r="V441" t="s">
        <v>113</v>
      </c>
      <c r="W441" t="str">
        <f t="shared" si="16"/>
        <v>Project Change Control and Quality Management</v>
      </c>
    </row>
    <row r="442" spans="1:23" x14ac:dyDescent="0.25">
      <c r="A442" t="s">
        <v>236</v>
      </c>
      <c r="B442" t="s">
        <v>104</v>
      </c>
      <c r="C442" t="str">
        <f t="shared" si="15"/>
        <v>Project Management BSc</v>
      </c>
      <c r="D442">
        <v>45</v>
      </c>
      <c r="E442">
        <v>1420</v>
      </c>
      <c r="F442" t="b">
        <v>0</v>
      </c>
      <c r="G442" t="b">
        <v>1</v>
      </c>
      <c r="H442">
        <v>5</v>
      </c>
      <c r="I442">
        <v>11</v>
      </c>
      <c r="J442" t="s">
        <v>247</v>
      </c>
      <c r="K442" t="s">
        <v>119</v>
      </c>
      <c r="L442" t="s">
        <v>119</v>
      </c>
      <c r="M442" t="s">
        <v>116</v>
      </c>
      <c r="N442" t="s">
        <v>109</v>
      </c>
      <c r="O442" t="s">
        <v>118</v>
      </c>
      <c r="P442" t="s">
        <v>121</v>
      </c>
      <c r="Q442">
        <v>112</v>
      </c>
      <c r="U442" t="s">
        <v>112</v>
      </c>
      <c r="V442" t="s">
        <v>113</v>
      </c>
      <c r="W442" t="str">
        <f t="shared" si="16"/>
        <v>Project Change Control and Quality Management</v>
      </c>
    </row>
    <row r="443" spans="1:23" x14ac:dyDescent="0.25">
      <c r="A443" t="s">
        <v>236</v>
      </c>
      <c r="B443" t="s">
        <v>104</v>
      </c>
      <c r="C443" t="str">
        <f t="shared" si="15"/>
        <v>Project Management BSc</v>
      </c>
      <c r="D443">
        <v>45</v>
      </c>
      <c r="E443">
        <v>1420</v>
      </c>
      <c r="F443" t="b">
        <v>0</v>
      </c>
      <c r="G443" t="b">
        <v>1</v>
      </c>
      <c r="H443">
        <v>5</v>
      </c>
      <c r="I443">
        <v>11</v>
      </c>
      <c r="J443" t="s">
        <v>247</v>
      </c>
      <c r="K443" t="s">
        <v>122</v>
      </c>
      <c r="L443" t="s">
        <v>122</v>
      </c>
      <c r="M443" t="s">
        <v>122</v>
      </c>
      <c r="N443" t="s">
        <v>64</v>
      </c>
      <c r="O443" t="s">
        <v>116</v>
      </c>
      <c r="P443" t="s">
        <v>111</v>
      </c>
      <c r="Q443">
        <v>30</v>
      </c>
      <c r="U443" t="s">
        <v>112</v>
      </c>
      <c r="V443" t="s">
        <v>113</v>
      </c>
      <c r="W443" t="str">
        <f t="shared" si="16"/>
        <v>Project Change Control and Quality Management</v>
      </c>
    </row>
    <row r="444" spans="1:23" x14ac:dyDescent="0.25">
      <c r="A444" t="s">
        <v>236</v>
      </c>
      <c r="B444" t="s">
        <v>104</v>
      </c>
      <c r="C444" t="str">
        <f t="shared" si="15"/>
        <v>Project Management BSc</v>
      </c>
      <c r="D444">
        <v>45</v>
      </c>
      <c r="E444">
        <v>1420</v>
      </c>
      <c r="F444" t="b">
        <v>0</v>
      </c>
      <c r="G444" t="b">
        <v>1</v>
      </c>
      <c r="H444">
        <v>5</v>
      </c>
      <c r="I444">
        <v>12</v>
      </c>
      <c r="J444" t="s">
        <v>248</v>
      </c>
      <c r="K444" t="s">
        <v>106</v>
      </c>
      <c r="L444" t="s">
        <v>107</v>
      </c>
      <c r="M444" t="s">
        <v>108</v>
      </c>
      <c r="N444" t="s">
        <v>109</v>
      </c>
      <c r="O444" t="s">
        <v>110</v>
      </c>
      <c r="P444" t="s">
        <v>111</v>
      </c>
      <c r="Q444">
        <v>40</v>
      </c>
      <c r="U444" t="s">
        <v>112</v>
      </c>
      <c r="V444" t="s">
        <v>113</v>
      </c>
      <c r="W444" t="str">
        <f t="shared" si="16"/>
        <v>Project Management Professional Practice 2 - Intermediary Qualification</v>
      </c>
    </row>
    <row r="445" spans="1:23" x14ac:dyDescent="0.25">
      <c r="A445" t="s">
        <v>236</v>
      </c>
      <c r="B445" t="s">
        <v>104</v>
      </c>
      <c r="C445" t="str">
        <f t="shared" si="15"/>
        <v>Project Management BSc</v>
      </c>
      <c r="D445">
        <v>45</v>
      </c>
      <c r="E445">
        <v>1420</v>
      </c>
      <c r="F445" t="b">
        <v>0</v>
      </c>
      <c r="G445" t="b">
        <v>1</v>
      </c>
      <c r="H445">
        <v>5</v>
      </c>
      <c r="I445">
        <v>12</v>
      </c>
      <c r="J445" t="s">
        <v>248</v>
      </c>
      <c r="K445" t="s">
        <v>114</v>
      </c>
      <c r="L445" t="s">
        <v>115</v>
      </c>
      <c r="M445" t="s">
        <v>116</v>
      </c>
      <c r="N445" t="s">
        <v>117</v>
      </c>
      <c r="O445" t="s">
        <v>118</v>
      </c>
      <c r="P445" t="s">
        <v>111</v>
      </c>
      <c r="Q445">
        <v>18</v>
      </c>
      <c r="R445">
        <v>3</v>
      </c>
      <c r="T445">
        <v>3</v>
      </c>
      <c r="U445" t="s">
        <v>112</v>
      </c>
      <c r="V445" t="s">
        <v>113</v>
      </c>
      <c r="W445" t="str">
        <f t="shared" si="16"/>
        <v>Project Management Professional Practice 2 - Intermediary Qualification</v>
      </c>
    </row>
    <row r="446" spans="1:23" x14ac:dyDescent="0.25">
      <c r="A446" t="s">
        <v>236</v>
      </c>
      <c r="B446" t="s">
        <v>104</v>
      </c>
      <c r="C446" t="str">
        <f t="shared" si="15"/>
        <v>Project Management BSc</v>
      </c>
      <c r="D446">
        <v>45</v>
      </c>
      <c r="E446">
        <v>1420</v>
      </c>
      <c r="F446" t="b">
        <v>0</v>
      </c>
      <c r="G446" t="b">
        <v>1</v>
      </c>
      <c r="H446">
        <v>5</v>
      </c>
      <c r="I446">
        <v>12</v>
      </c>
      <c r="J446" t="s">
        <v>248</v>
      </c>
      <c r="K446" t="s">
        <v>119</v>
      </c>
      <c r="L446" t="s">
        <v>119</v>
      </c>
      <c r="M446" t="s">
        <v>116</v>
      </c>
      <c r="N446" t="s">
        <v>109</v>
      </c>
      <c r="O446" t="s">
        <v>118</v>
      </c>
      <c r="P446" t="s">
        <v>121</v>
      </c>
      <c r="Q446">
        <v>112</v>
      </c>
      <c r="U446" t="s">
        <v>112</v>
      </c>
      <c r="V446" t="s">
        <v>113</v>
      </c>
      <c r="W446" t="str">
        <f t="shared" si="16"/>
        <v>Project Management Professional Practice 2 - Intermediary Qualification</v>
      </c>
    </row>
    <row r="447" spans="1:23" x14ac:dyDescent="0.25">
      <c r="A447" t="s">
        <v>236</v>
      </c>
      <c r="B447" t="s">
        <v>104</v>
      </c>
      <c r="C447" t="str">
        <f t="shared" si="15"/>
        <v>Project Management BSc</v>
      </c>
      <c r="D447">
        <v>45</v>
      </c>
      <c r="E447">
        <v>1420</v>
      </c>
      <c r="F447" t="b">
        <v>0</v>
      </c>
      <c r="G447" t="b">
        <v>1</v>
      </c>
      <c r="H447">
        <v>5</v>
      </c>
      <c r="I447">
        <v>12</v>
      </c>
      <c r="J447" t="s">
        <v>248</v>
      </c>
      <c r="K447" t="s">
        <v>122</v>
      </c>
      <c r="L447" t="s">
        <v>122</v>
      </c>
      <c r="M447" t="s">
        <v>122</v>
      </c>
      <c r="N447" t="s">
        <v>64</v>
      </c>
      <c r="O447" t="s">
        <v>116</v>
      </c>
      <c r="P447" t="s">
        <v>111</v>
      </c>
      <c r="Q447">
        <v>30</v>
      </c>
      <c r="U447" t="s">
        <v>112</v>
      </c>
      <c r="V447" t="s">
        <v>113</v>
      </c>
      <c r="W447" t="str">
        <f t="shared" si="16"/>
        <v>Project Management Professional Practice 2 - Intermediary Qualification</v>
      </c>
    </row>
    <row r="448" spans="1:23" s="21" customFormat="1" x14ac:dyDescent="0.25">
      <c r="A448" t="s">
        <v>236</v>
      </c>
      <c r="B448" t="s">
        <v>104</v>
      </c>
      <c r="C448" t="str">
        <f t="shared" si="15"/>
        <v>Project Management BSc</v>
      </c>
      <c r="D448">
        <v>45</v>
      </c>
      <c r="E448">
        <v>1420</v>
      </c>
      <c r="F448" t="b">
        <v>0</v>
      </c>
      <c r="G448" t="b">
        <v>1</v>
      </c>
      <c r="H448">
        <v>6</v>
      </c>
      <c r="I448">
        <v>13</v>
      </c>
      <c r="J448" t="s">
        <v>249</v>
      </c>
      <c r="K448" t="s">
        <v>106</v>
      </c>
      <c r="L448" t="s">
        <v>107</v>
      </c>
      <c r="M448" t="s">
        <v>108</v>
      </c>
      <c r="N448" t="s">
        <v>109</v>
      </c>
      <c r="O448" t="s">
        <v>110</v>
      </c>
      <c r="P448" t="s">
        <v>111</v>
      </c>
      <c r="Q448">
        <v>40</v>
      </c>
      <c r="R448"/>
      <c r="S448"/>
      <c r="T448"/>
      <c r="U448" t="s">
        <v>112</v>
      </c>
      <c r="V448" t="s">
        <v>113</v>
      </c>
      <c r="W448" s="21" t="str">
        <f t="shared" si="16"/>
        <v>Procurement and Contract Management</v>
      </c>
    </row>
    <row r="449" spans="1:23" s="21" customFormat="1" x14ac:dyDescent="0.25">
      <c r="A449" t="s">
        <v>236</v>
      </c>
      <c r="B449" t="s">
        <v>104</v>
      </c>
      <c r="C449" t="str">
        <f t="shared" si="15"/>
        <v>Project Management BSc</v>
      </c>
      <c r="D449">
        <v>45</v>
      </c>
      <c r="E449">
        <v>1420</v>
      </c>
      <c r="F449" t="b">
        <v>0</v>
      </c>
      <c r="G449" t="b">
        <v>1</v>
      </c>
      <c r="H449">
        <v>6</v>
      </c>
      <c r="I449">
        <v>13</v>
      </c>
      <c r="J449" t="s">
        <v>249</v>
      </c>
      <c r="K449" t="s">
        <v>114</v>
      </c>
      <c r="L449" t="s">
        <v>167</v>
      </c>
      <c r="M449" t="s">
        <v>116</v>
      </c>
      <c r="N449" t="s">
        <v>117</v>
      </c>
      <c r="O449" t="s">
        <v>118</v>
      </c>
      <c r="P449" t="s">
        <v>111</v>
      </c>
      <c r="Q449">
        <v>12</v>
      </c>
      <c r="R449">
        <v>2</v>
      </c>
      <c r="S449"/>
      <c r="T449">
        <v>2</v>
      </c>
      <c r="U449" t="s">
        <v>112</v>
      </c>
      <c r="V449" t="s">
        <v>113</v>
      </c>
      <c r="W449" s="21" t="str">
        <f t="shared" si="16"/>
        <v>Procurement and Contract Management</v>
      </c>
    </row>
    <row r="450" spans="1:23" s="21" customFormat="1" x14ac:dyDescent="0.25">
      <c r="A450" t="s">
        <v>236</v>
      </c>
      <c r="B450" t="s">
        <v>104</v>
      </c>
      <c r="C450" t="str">
        <f t="shared" si="15"/>
        <v>Project Management BSc</v>
      </c>
      <c r="D450">
        <v>45</v>
      </c>
      <c r="E450">
        <v>1420</v>
      </c>
      <c r="F450" t="b">
        <v>0</v>
      </c>
      <c r="G450" t="b">
        <v>1</v>
      </c>
      <c r="H450">
        <v>6</v>
      </c>
      <c r="I450">
        <v>13</v>
      </c>
      <c r="J450" t="s">
        <v>249</v>
      </c>
      <c r="K450" t="s">
        <v>119</v>
      </c>
      <c r="L450" t="s">
        <v>119</v>
      </c>
      <c r="M450" t="s">
        <v>116</v>
      </c>
      <c r="N450" t="s">
        <v>109</v>
      </c>
      <c r="O450" t="s">
        <v>118</v>
      </c>
      <c r="P450" t="s">
        <v>121</v>
      </c>
      <c r="Q450">
        <v>118</v>
      </c>
      <c r="R450"/>
      <c r="S450"/>
      <c r="T450"/>
      <c r="U450" t="s">
        <v>112</v>
      </c>
      <c r="V450" t="s">
        <v>113</v>
      </c>
      <c r="W450" s="21" t="str">
        <f t="shared" si="16"/>
        <v>Procurement and Contract Management</v>
      </c>
    </row>
    <row r="451" spans="1:23" s="21" customFormat="1" x14ac:dyDescent="0.25">
      <c r="A451" t="s">
        <v>236</v>
      </c>
      <c r="B451" t="s">
        <v>104</v>
      </c>
      <c r="C451" t="str">
        <f t="shared" si="15"/>
        <v>Project Management BSc</v>
      </c>
      <c r="D451">
        <v>45</v>
      </c>
      <c r="E451">
        <v>1420</v>
      </c>
      <c r="F451" t="b">
        <v>0</v>
      </c>
      <c r="G451" t="b">
        <v>1</v>
      </c>
      <c r="H451">
        <v>6</v>
      </c>
      <c r="I451">
        <v>13</v>
      </c>
      <c r="J451" t="s">
        <v>249</v>
      </c>
      <c r="K451" t="s">
        <v>122</v>
      </c>
      <c r="L451" t="s">
        <v>122</v>
      </c>
      <c r="M451" t="s">
        <v>122</v>
      </c>
      <c r="N451" t="s">
        <v>64</v>
      </c>
      <c r="O451" t="s">
        <v>116</v>
      </c>
      <c r="P451" t="s">
        <v>111</v>
      </c>
      <c r="Q451">
        <v>30</v>
      </c>
      <c r="R451"/>
      <c r="S451"/>
      <c r="T451"/>
      <c r="U451" t="s">
        <v>112</v>
      </c>
      <c r="V451" t="s">
        <v>113</v>
      </c>
      <c r="W451" s="21" t="str">
        <f t="shared" si="16"/>
        <v>Procurement and Contract Management</v>
      </c>
    </row>
    <row r="452" spans="1:23" s="21" customFormat="1" x14ac:dyDescent="0.25">
      <c r="A452" t="s">
        <v>236</v>
      </c>
      <c r="B452" t="s">
        <v>104</v>
      </c>
      <c r="C452" t="str">
        <f t="shared" si="15"/>
        <v>Project Management BSc</v>
      </c>
      <c r="D452">
        <v>45</v>
      </c>
      <c r="E452">
        <v>1420</v>
      </c>
      <c r="F452" t="b">
        <v>0</v>
      </c>
      <c r="G452" t="b">
        <v>1</v>
      </c>
      <c r="H452">
        <v>6</v>
      </c>
      <c r="I452">
        <v>14</v>
      </c>
      <c r="J452" t="s">
        <v>250</v>
      </c>
      <c r="K452" t="s">
        <v>106</v>
      </c>
      <c r="L452" t="s">
        <v>107</v>
      </c>
      <c r="M452" t="s">
        <v>108</v>
      </c>
      <c r="N452" t="s">
        <v>109</v>
      </c>
      <c r="O452" t="s">
        <v>110</v>
      </c>
      <c r="P452" t="s">
        <v>111</v>
      </c>
      <c r="Q452">
        <v>40</v>
      </c>
      <c r="R452"/>
      <c r="S452"/>
      <c r="T452"/>
      <c r="U452" t="s">
        <v>112</v>
      </c>
      <c r="V452" t="s">
        <v>113</v>
      </c>
      <c r="W452" s="21" t="str">
        <f t="shared" si="16"/>
        <v>Business Strategy for Project Professionals</v>
      </c>
    </row>
    <row r="453" spans="1:23" s="21" customFormat="1" x14ac:dyDescent="0.25">
      <c r="A453" t="s">
        <v>236</v>
      </c>
      <c r="B453" t="s">
        <v>104</v>
      </c>
      <c r="C453" t="str">
        <f t="shared" si="15"/>
        <v>Project Management BSc</v>
      </c>
      <c r="D453">
        <v>45</v>
      </c>
      <c r="E453">
        <v>1420</v>
      </c>
      <c r="F453" t="b">
        <v>0</v>
      </c>
      <c r="G453" t="b">
        <v>1</v>
      </c>
      <c r="H453">
        <v>6</v>
      </c>
      <c r="I453">
        <v>14</v>
      </c>
      <c r="J453" t="s">
        <v>250</v>
      </c>
      <c r="K453" t="s">
        <v>114</v>
      </c>
      <c r="L453" t="s">
        <v>167</v>
      </c>
      <c r="M453" t="s">
        <v>116</v>
      </c>
      <c r="N453" t="s">
        <v>117</v>
      </c>
      <c r="O453" t="s">
        <v>118</v>
      </c>
      <c r="P453" t="s">
        <v>111</v>
      </c>
      <c r="Q453">
        <v>12</v>
      </c>
      <c r="R453">
        <v>2</v>
      </c>
      <c r="S453"/>
      <c r="T453">
        <v>2</v>
      </c>
      <c r="U453" t="s">
        <v>112</v>
      </c>
      <c r="V453" t="s">
        <v>113</v>
      </c>
      <c r="W453" s="21" t="str">
        <f t="shared" si="16"/>
        <v>Business Strategy for Project Professionals</v>
      </c>
    </row>
    <row r="454" spans="1:23" s="21" customFormat="1" x14ac:dyDescent="0.25">
      <c r="A454" t="s">
        <v>236</v>
      </c>
      <c r="B454" t="s">
        <v>104</v>
      </c>
      <c r="C454" t="str">
        <f t="shared" si="15"/>
        <v>Project Management BSc</v>
      </c>
      <c r="D454">
        <v>45</v>
      </c>
      <c r="E454">
        <v>1420</v>
      </c>
      <c r="F454" t="b">
        <v>0</v>
      </c>
      <c r="G454" t="b">
        <v>1</v>
      </c>
      <c r="H454">
        <v>6</v>
      </c>
      <c r="I454">
        <v>14</v>
      </c>
      <c r="J454" t="s">
        <v>250</v>
      </c>
      <c r="K454" t="s">
        <v>119</v>
      </c>
      <c r="L454" t="s">
        <v>119</v>
      </c>
      <c r="M454" t="s">
        <v>116</v>
      </c>
      <c r="N454" t="s">
        <v>109</v>
      </c>
      <c r="O454" t="s">
        <v>118</v>
      </c>
      <c r="P454" t="s">
        <v>121</v>
      </c>
      <c r="Q454">
        <v>118</v>
      </c>
      <c r="R454"/>
      <c r="S454"/>
      <c r="T454"/>
      <c r="U454" t="s">
        <v>112</v>
      </c>
      <c r="V454" t="s">
        <v>113</v>
      </c>
      <c r="W454" s="21" t="str">
        <f t="shared" si="16"/>
        <v>Business Strategy for Project Professionals</v>
      </c>
    </row>
    <row r="455" spans="1:23" s="21" customFormat="1" x14ac:dyDescent="0.25">
      <c r="A455" t="s">
        <v>236</v>
      </c>
      <c r="B455" t="s">
        <v>104</v>
      </c>
      <c r="C455" t="str">
        <f t="shared" si="15"/>
        <v>Project Management BSc</v>
      </c>
      <c r="D455">
        <v>45</v>
      </c>
      <c r="E455">
        <v>1420</v>
      </c>
      <c r="F455" t="b">
        <v>0</v>
      </c>
      <c r="G455" t="b">
        <v>1</v>
      </c>
      <c r="H455">
        <v>6</v>
      </c>
      <c r="I455">
        <v>14</v>
      </c>
      <c r="J455" t="s">
        <v>250</v>
      </c>
      <c r="K455" t="s">
        <v>122</v>
      </c>
      <c r="L455" t="s">
        <v>122</v>
      </c>
      <c r="M455" t="s">
        <v>122</v>
      </c>
      <c r="N455" t="s">
        <v>64</v>
      </c>
      <c r="O455" t="s">
        <v>116</v>
      </c>
      <c r="P455" t="s">
        <v>111</v>
      </c>
      <c r="Q455">
        <v>30</v>
      </c>
      <c r="R455"/>
      <c r="S455"/>
      <c r="T455"/>
      <c r="U455" t="s">
        <v>112</v>
      </c>
      <c r="V455" t="s">
        <v>113</v>
      </c>
      <c r="W455" s="21" t="str">
        <f t="shared" si="16"/>
        <v>Business Strategy for Project Professionals</v>
      </c>
    </row>
    <row r="456" spans="1:23" s="21" customFormat="1" x14ac:dyDescent="0.25">
      <c r="A456" t="s">
        <v>236</v>
      </c>
      <c r="B456" t="s">
        <v>104</v>
      </c>
      <c r="C456" t="str">
        <f t="shared" si="15"/>
        <v>Project Management BSc</v>
      </c>
      <c r="D456">
        <v>45</v>
      </c>
      <c r="E456">
        <v>1420</v>
      </c>
      <c r="F456" t="b">
        <v>0</v>
      </c>
      <c r="G456" t="b">
        <v>1</v>
      </c>
      <c r="H456">
        <v>6</v>
      </c>
      <c r="I456">
        <v>15</v>
      </c>
      <c r="J456" t="s">
        <v>251</v>
      </c>
      <c r="K456" t="s">
        <v>106</v>
      </c>
      <c r="L456" t="s">
        <v>107</v>
      </c>
      <c r="M456" t="s">
        <v>108</v>
      </c>
      <c r="N456" t="s">
        <v>109</v>
      </c>
      <c r="O456" t="s">
        <v>110</v>
      </c>
      <c r="P456" t="s">
        <v>111</v>
      </c>
      <c r="Q456">
        <v>40</v>
      </c>
      <c r="R456"/>
      <c r="S456"/>
      <c r="T456"/>
      <c r="U456" t="s">
        <v>112</v>
      </c>
      <c r="V456" t="s">
        <v>113</v>
      </c>
      <c r="W456" s="21" t="str">
        <f t="shared" si="16"/>
        <v>Contemporary Issues in Project Management</v>
      </c>
    </row>
    <row r="457" spans="1:23" s="21" customFormat="1" x14ac:dyDescent="0.25">
      <c r="A457" t="s">
        <v>236</v>
      </c>
      <c r="B457" t="s">
        <v>104</v>
      </c>
      <c r="C457" t="str">
        <f t="shared" si="15"/>
        <v>Project Management BSc</v>
      </c>
      <c r="D457">
        <v>45</v>
      </c>
      <c r="E457">
        <v>1420</v>
      </c>
      <c r="F457" t="b">
        <v>0</v>
      </c>
      <c r="G457" t="b">
        <v>1</v>
      </c>
      <c r="H457">
        <v>6</v>
      </c>
      <c r="I457">
        <v>15</v>
      </c>
      <c r="J457" t="s">
        <v>251</v>
      </c>
      <c r="K457" t="s">
        <v>114</v>
      </c>
      <c r="L457" t="s">
        <v>167</v>
      </c>
      <c r="M457" t="s">
        <v>116</v>
      </c>
      <c r="N457" t="s">
        <v>117</v>
      </c>
      <c r="O457" t="s">
        <v>118</v>
      </c>
      <c r="P457" t="s">
        <v>111</v>
      </c>
      <c r="Q457">
        <v>12</v>
      </c>
      <c r="R457">
        <v>2</v>
      </c>
      <c r="S457"/>
      <c r="T457">
        <v>2</v>
      </c>
      <c r="U457" t="s">
        <v>112</v>
      </c>
      <c r="V457" t="s">
        <v>113</v>
      </c>
      <c r="W457" s="21" t="str">
        <f t="shared" si="16"/>
        <v>Contemporary Issues in Project Management</v>
      </c>
    </row>
    <row r="458" spans="1:23" s="21" customFormat="1" x14ac:dyDescent="0.25">
      <c r="A458" t="s">
        <v>236</v>
      </c>
      <c r="B458" t="s">
        <v>104</v>
      </c>
      <c r="C458" t="str">
        <f t="shared" si="15"/>
        <v>Project Management BSc</v>
      </c>
      <c r="D458">
        <v>45</v>
      </c>
      <c r="E458">
        <v>1420</v>
      </c>
      <c r="F458" t="b">
        <v>0</v>
      </c>
      <c r="G458" t="b">
        <v>1</v>
      </c>
      <c r="H458">
        <v>6</v>
      </c>
      <c r="I458">
        <v>15</v>
      </c>
      <c r="J458" t="s">
        <v>251</v>
      </c>
      <c r="K458" t="s">
        <v>119</v>
      </c>
      <c r="L458" t="s">
        <v>119</v>
      </c>
      <c r="M458" t="s">
        <v>116</v>
      </c>
      <c r="N458" t="s">
        <v>109</v>
      </c>
      <c r="O458" t="s">
        <v>118</v>
      </c>
      <c r="P458" t="s">
        <v>121</v>
      </c>
      <c r="Q458">
        <v>118</v>
      </c>
      <c r="R458"/>
      <c r="S458"/>
      <c r="T458"/>
      <c r="U458" t="s">
        <v>112</v>
      </c>
      <c r="V458" t="s">
        <v>113</v>
      </c>
      <c r="W458" s="21" t="str">
        <f t="shared" si="16"/>
        <v>Contemporary Issues in Project Management</v>
      </c>
    </row>
    <row r="459" spans="1:23" s="21" customFormat="1" x14ac:dyDescent="0.25">
      <c r="A459" t="s">
        <v>236</v>
      </c>
      <c r="B459" t="s">
        <v>104</v>
      </c>
      <c r="C459" t="str">
        <f t="shared" si="15"/>
        <v>Project Management BSc</v>
      </c>
      <c r="D459">
        <v>45</v>
      </c>
      <c r="E459">
        <v>1420</v>
      </c>
      <c r="F459" t="b">
        <v>0</v>
      </c>
      <c r="G459" t="b">
        <v>1</v>
      </c>
      <c r="H459">
        <v>6</v>
      </c>
      <c r="I459">
        <v>15</v>
      </c>
      <c r="J459" t="s">
        <v>251</v>
      </c>
      <c r="K459" t="s">
        <v>122</v>
      </c>
      <c r="L459" t="s">
        <v>122</v>
      </c>
      <c r="M459" t="s">
        <v>122</v>
      </c>
      <c r="N459" t="s">
        <v>64</v>
      </c>
      <c r="O459" t="s">
        <v>116</v>
      </c>
      <c r="P459" t="s">
        <v>111</v>
      </c>
      <c r="Q459">
        <v>30</v>
      </c>
      <c r="R459"/>
      <c r="S459"/>
      <c r="T459"/>
      <c r="U459" t="s">
        <v>112</v>
      </c>
      <c r="V459" t="s">
        <v>113</v>
      </c>
      <c r="W459" s="21" t="str">
        <f t="shared" si="16"/>
        <v>Contemporary Issues in Project Management</v>
      </c>
    </row>
    <row r="460" spans="1:23" s="21" customFormat="1" x14ac:dyDescent="0.25">
      <c r="A460" t="s">
        <v>236</v>
      </c>
      <c r="B460" t="s">
        <v>104</v>
      </c>
      <c r="C460" t="str">
        <f t="shared" si="15"/>
        <v>Project Management BSc</v>
      </c>
      <c r="D460">
        <v>45</v>
      </c>
      <c r="E460">
        <v>1420</v>
      </c>
      <c r="F460" t="b">
        <v>0</v>
      </c>
      <c r="G460" t="b">
        <v>1</v>
      </c>
      <c r="H460">
        <v>6</v>
      </c>
      <c r="I460">
        <v>16</v>
      </c>
      <c r="J460" t="s">
        <v>252</v>
      </c>
      <c r="K460" t="s">
        <v>106</v>
      </c>
      <c r="L460" t="s">
        <v>107</v>
      </c>
      <c r="M460" t="s">
        <v>108</v>
      </c>
      <c r="N460" t="s">
        <v>109</v>
      </c>
      <c r="O460" t="s">
        <v>110</v>
      </c>
      <c r="P460" t="s">
        <v>111</v>
      </c>
      <c r="Q460">
        <v>40</v>
      </c>
      <c r="R460"/>
      <c r="S460"/>
      <c r="T460"/>
      <c r="U460" t="s">
        <v>112</v>
      </c>
      <c r="V460" t="s">
        <v>113</v>
      </c>
      <c r="W460" s="21" t="str">
        <f t="shared" si="16"/>
        <v>Project Management Professional Practice 3 </v>
      </c>
    </row>
    <row r="461" spans="1:23" s="21" customFormat="1" x14ac:dyDescent="0.25">
      <c r="A461" t="s">
        <v>236</v>
      </c>
      <c r="B461" t="s">
        <v>104</v>
      </c>
      <c r="C461" t="str">
        <f t="shared" si="15"/>
        <v>Project Management BSc</v>
      </c>
      <c r="D461">
        <v>45</v>
      </c>
      <c r="E461">
        <v>1420</v>
      </c>
      <c r="F461" t="b">
        <v>0</v>
      </c>
      <c r="G461" t="b">
        <v>1</v>
      </c>
      <c r="H461">
        <v>6</v>
      </c>
      <c r="I461">
        <v>16</v>
      </c>
      <c r="J461" t="s">
        <v>252</v>
      </c>
      <c r="K461" t="s">
        <v>114</v>
      </c>
      <c r="L461" t="s">
        <v>167</v>
      </c>
      <c r="M461" t="s">
        <v>116</v>
      </c>
      <c r="N461" t="s">
        <v>117</v>
      </c>
      <c r="O461" t="s">
        <v>118</v>
      </c>
      <c r="P461" t="s">
        <v>111</v>
      </c>
      <c r="Q461">
        <v>12</v>
      </c>
      <c r="R461">
        <v>2</v>
      </c>
      <c r="S461"/>
      <c r="T461">
        <v>2</v>
      </c>
      <c r="U461" t="s">
        <v>112</v>
      </c>
      <c r="V461" t="s">
        <v>113</v>
      </c>
      <c r="W461" s="21" t="str">
        <f t="shared" si="16"/>
        <v>Project Management Professional Practice 3 </v>
      </c>
    </row>
    <row r="462" spans="1:23" s="21" customFormat="1" x14ac:dyDescent="0.25">
      <c r="A462" t="s">
        <v>236</v>
      </c>
      <c r="B462" t="s">
        <v>104</v>
      </c>
      <c r="C462" t="str">
        <f t="shared" si="15"/>
        <v>Project Management BSc</v>
      </c>
      <c r="D462">
        <v>45</v>
      </c>
      <c r="E462">
        <v>1420</v>
      </c>
      <c r="F462" t="b">
        <v>0</v>
      </c>
      <c r="G462" t="b">
        <v>1</v>
      </c>
      <c r="H462">
        <v>6</v>
      </c>
      <c r="I462">
        <v>16</v>
      </c>
      <c r="J462" t="s">
        <v>252</v>
      </c>
      <c r="K462" t="s">
        <v>119</v>
      </c>
      <c r="L462" t="s">
        <v>119</v>
      </c>
      <c r="M462" t="s">
        <v>116</v>
      </c>
      <c r="N462" t="s">
        <v>109</v>
      </c>
      <c r="O462" t="s">
        <v>118</v>
      </c>
      <c r="P462" t="s">
        <v>121</v>
      </c>
      <c r="Q462">
        <v>118</v>
      </c>
      <c r="R462"/>
      <c r="S462"/>
      <c r="T462"/>
      <c r="U462" t="s">
        <v>112</v>
      </c>
      <c r="V462" t="s">
        <v>113</v>
      </c>
      <c r="W462" s="21" t="str">
        <f t="shared" si="16"/>
        <v>Project Management Professional Practice 3 </v>
      </c>
    </row>
    <row r="463" spans="1:23" s="21" customFormat="1" x14ac:dyDescent="0.25">
      <c r="A463" t="s">
        <v>236</v>
      </c>
      <c r="B463" t="s">
        <v>104</v>
      </c>
      <c r="C463" t="str">
        <f t="shared" si="15"/>
        <v>Project Management BSc</v>
      </c>
      <c r="D463">
        <v>45</v>
      </c>
      <c r="E463">
        <v>1420</v>
      </c>
      <c r="F463" t="b">
        <v>0</v>
      </c>
      <c r="G463" t="b">
        <v>1</v>
      </c>
      <c r="H463">
        <v>6</v>
      </c>
      <c r="I463">
        <v>16</v>
      </c>
      <c r="J463" t="s">
        <v>252</v>
      </c>
      <c r="K463" t="s">
        <v>122</v>
      </c>
      <c r="L463" t="s">
        <v>122</v>
      </c>
      <c r="M463" t="s">
        <v>122</v>
      </c>
      <c r="N463" t="s">
        <v>64</v>
      </c>
      <c r="O463" t="s">
        <v>116</v>
      </c>
      <c r="P463" t="s">
        <v>111</v>
      </c>
      <c r="Q463">
        <v>30</v>
      </c>
      <c r="R463"/>
      <c r="S463"/>
      <c r="T463"/>
      <c r="U463" t="s">
        <v>112</v>
      </c>
      <c r="V463" t="s">
        <v>113</v>
      </c>
      <c r="W463" s="21" t="str">
        <f t="shared" si="16"/>
        <v>Project Management Professional Practice 3 </v>
      </c>
    </row>
    <row r="464" spans="1:23" s="21" customFormat="1" x14ac:dyDescent="0.25">
      <c r="A464" t="s">
        <v>236</v>
      </c>
      <c r="B464" t="s">
        <v>104</v>
      </c>
      <c r="C464" t="str">
        <f t="shared" si="15"/>
        <v>Project Management BSc</v>
      </c>
      <c r="D464">
        <v>45</v>
      </c>
      <c r="E464">
        <v>1420</v>
      </c>
      <c r="F464" t="b">
        <v>0</v>
      </c>
      <c r="G464" t="b">
        <v>1</v>
      </c>
      <c r="H464">
        <v>6</v>
      </c>
      <c r="I464">
        <v>17</v>
      </c>
      <c r="J464" t="s">
        <v>253</v>
      </c>
      <c r="K464" t="s">
        <v>106</v>
      </c>
      <c r="L464" t="s">
        <v>107</v>
      </c>
      <c r="M464" t="s">
        <v>108</v>
      </c>
      <c r="N464" t="s">
        <v>109</v>
      </c>
      <c r="O464" t="s">
        <v>110</v>
      </c>
      <c r="P464" t="s">
        <v>121</v>
      </c>
      <c r="Q464">
        <v>20</v>
      </c>
      <c r="R464"/>
      <c r="S464"/>
      <c r="T464"/>
      <c r="U464" t="s">
        <v>112</v>
      </c>
      <c r="V464" t="s">
        <v>113</v>
      </c>
      <c r="W464" s="21" t="str">
        <f t="shared" si="16"/>
        <v>Project Manager End Point Assessment Work Based Project</v>
      </c>
    </row>
    <row r="465" spans="1:23" s="21" customFormat="1" x14ac:dyDescent="0.25">
      <c r="A465" t="s">
        <v>236</v>
      </c>
      <c r="B465" t="s">
        <v>104</v>
      </c>
      <c r="C465" t="str">
        <f t="shared" si="15"/>
        <v>Project Management BSc</v>
      </c>
      <c r="D465">
        <v>45</v>
      </c>
      <c r="E465">
        <v>1420</v>
      </c>
      <c r="F465" t="b">
        <v>0</v>
      </c>
      <c r="G465" t="b">
        <v>1</v>
      </c>
      <c r="H465">
        <v>6</v>
      </c>
      <c r="I465">
        <v>17</v>
      </c>
      <c r="J465" t="s">
        <v>253</v>
      </c>
      <c r="K465" t="s">
        <v>114</v>
      </c>
      <c r="L465" t="s">
        <v>172</v>
      </c>
      <c r="M465" t="s">
        <v>116</v>
      </c>
      <c r="N465" t="s">
        <v>117</v>
      </c>
      <c r="O465" t="s">
        <v>118</v>
      </c>
      <c r="P465" t="s">
        <v>121</v>
      </c>
      <c r="Q465">
        <v>12</v>
      </c>
      <c r="R465">
        <v>2</v>
      </c>
      <c r="S465"/>
      <c r="T465">
        <v>2</v>
      </c>
      <c r="U465" t="s">
        <v>112</v>
      </c>
      <c r="V465" t="s">
        <v>113</v>
      </c>
      <c r="W465" s="21" t="str">
        <f t="shared" si="16"/>
        <v>Project Manager End Point Assessment Work Based Project</v>
      </c>
    </row>
    <row r="466" spans="1:23" s="21" customFormat="1" x14ac:dyDescent="0.25">
      <c r="A466" t="s">
        <v>236</v>
      </c>
      <c r="B466" t="s">
        <v>104</v>
      </c>
      <c r="C466" t="str">
        <f t="shared" si="15"/>
        <v>Project Management BSc</v>
      </c>
      <c r="D466">
        <v>45</v>
      </c>
      <c r="E466">
        <v>1420</v>
      </c>
      <c r="F466" t="b">
        <v>0</v>
      </c>
      <c r="G466" t="b">
        <v>1</v>
      </c>
      <c r="H466">
        <v>6</v>
      </c>
      <c r="I466">
        <v>17</v>
      </c>
      <c r="J466" t="s">
        <v>253</v>
      </c>
      <c r="K466" t="s">
        <v>119</v>
      </c>
      <c r="L466" t="s">
        <v>119</v>
      </c>
      <c r="M466" t="s">
        <v>116</v>
      </c>
      <c r="N466" t="s">
        <v>109</v>
      </c>
      <c r="O466" t="s">
        <v>118</v>
      </c>
      <c r="P466" t="s">
        <v>121</v>
      </c>
      <c r="Q466">
        <v>138</v>
      </c>
      <c r="R466"/>
      <c r="S466"/>
      <c r="T466"/>
      <c r="U466" t="s">
        <v>112</v>
      </c>
      <c r="V466" t="s">
        <v>113</v>
      </c>
      <c r="W466" s="21" t="str">
        <f t="shared" si="16"/>
        <v>Project Manager End Point Assessment Work Based Project</v>
      </c>
    </row>
    <row r="467" spans="1:23" s="21" customFormat="1" x14ac:dyDescent="0.25">
      <c r="A467" t="s">
        <v>236</v>
      </c>
      <c r="B467" t="s">
        <v>104</v>
      </c>
      <c r="C467" t="str">
        <f t="shared" si="15"/>
        <v>Project Management BSc</v>
      </c>
      <c r="D467">
        <v>45</v>
      </c>
      <c r="E467">
        <v>1420</v>
      </c>
      <c r="F467" t="b">
        <v>0</v>
      </c>
      <c r="G467" t="b">
        <v>1</v>
      </c>
      <c r="H467">
        <v>6</v>
      </c>
      <c r="I467">
        <v>17</v>
      </c>
      <c r="J467" t="s">
        <v>253</v>
      </c>
      <c r="K467" t="s">
        <v>122</v>
      </c>
      <c r="L467" t="s">
        <v>122</v>
      </c>
      <c r="M467" t="s">
        <v>122</v>
      </c>
      <c r="N467" t="s">
        <v>64</v>
      </c>
      <c r="O467" t="s">
        <v>116</v>
      </c>
      <c r="P467" t="s">
        <v>121</v>
      </c>
      <c r="Q467">
        <v>30</v>
      </c>
      <c r="R467"/>
      <c r="S467"/>
      <c r="T467"/>
      <c r="U467" t="s">
        <v>112</v>
      </c>
      <c r="V467" t="s">
        <v>113</v>
      </c>
      <c r="W467" s="21" t="str">
        <f t="shared" si="16"/>
        <v>Project Manager End Point Assessment Work Based Project</v>
      </c>
    </row>
    <row r="468" spans="1:23" s="21" customFormat="1" x14ac:dyDescent="0.25">
      <c r="A468" t="s">
        <v>236</v>
      </c>
      <c r="B468" t="s">
        <v>104</v>
      </c>
      <c r="C468" t="str">
        <f t="shared" si="15"/>
        <v>Project Management BSc</v>
      </c>
      <c r="D468">
        <v>45</v>
      </c>
      <c r="E468">
        <v>1420</v>
      </c>
      <c r="F468" t="b">
        <v>0</v>
      </c>
      <c r="G468" t="b">
        <v>1</v>
      </c>
      <c r="H468">
        <v>6</v>
      </c>
      <c r="I468">
        <v>18</v>
      </c>
      <c r="J468" t="s">
        <v>254</v>
      </c>
      <c r="K468" t="s">
        <v>122</v>
      </c>
      <c r="L468" t="s">
        <v>122</v>
      </c>
      <c r="M468" t="s">
        <v>122</v>
      </c>
      <c r="N468" t="s">
        <v>64</v>
      </c>
      <c r="O468" t="s">
        <v>116</v>
      </c>
      <c r="P468" t="s">
        <v>121</v>
      </c>
      <c r="Q468">
        <v>30</v>
      </c>
      <c r="R468"/>
      <c r="S468"/>
      <c r="T468"/>
      <c r="U468" t="s">
        <v>112</v>
      </c>
      <c r="V468" t="s">
        <v>113</v>
      </c>
      <c r="W468" s="21" t="str">
        <f t="shared" si="16"/>
        <v>Project Manager End Point Assessment Professional Review</v>
      </c>
    </row>
    <row r="469" spans="1:23" s="21" customFormat="1" x14ac:dyDescent="0.25">
      <c r="A469" t="s">
        <v>255</v>
      </c>
      <c r="B469" t="s">
        <v>104</v>
      </c>
      <c r="C469" t="str">
        <f t="shared" ref="C469:C532" si="17">IF(B469="N/A",A469,A469&amp;" - "&amp;B469)</f>
        <v>Senior Leader Level 7</v>
      </c>
      <c r="D469">
        <v>15</v>
      </c>
      <c r="E469">
        <v>528</v>
      </c>
      <c r="F469" t="b">
        <v>0</v>
      </c>
      <c r="G469" t="b">
        <v>1</v>
      </c>
      <c r="H469">
        <v>7</v>
      </c>
      <c r="I469">
        <v>1</v>
      </c>
      <c r="J469" s="16" t="s">
        <v>256</v>
      </c>
      <c r="K469" t="s">
        <v>106</v>
      </c>
      <c r="L469" t="s">
        <v>107</v>
      </c>
      <c r="M469" t="s">
        <v>108</v>
      </c>
      <c r="N469" t="s">
        <v>109</v>
      </c>
      <c r="O469" t="s">
        <v>110</v>
      </c>
      <c r="P469" t="s">
        <v>111</v>
      </c>
      <c r="Q469">
        <v>40</v>
      </c>
      <c r="R469"/>
      <c r="S469"/>
      <c r="T469"/>
      <c r="U469" t="s">
        <v>112</v>
      </c>
      <c r="V469" t="s">
        <v>113</v>
      </c>
      <c r="W469" s="21" t="str">
        <f t="shared" si="16"/>
        <v>Organisational Strategy</v>
      </c>
    </row>
    <row r="470" spans="1:23" s="21" customFormat="1" x14ac:dyDescent="0.25">
      <c r="A470" t="s">
        <v>255</v>
      </c>
      <c r="B470" t="s">
        <v>104</v>
      </c>
      <c r="C470" t="str">
        <f t="shared" si="17"/>
        <v>Senior Leader Level 7</v>
      </c>
      <c r="D470">
        <v>15</v>
      </c>
      <c r="E470">
        <v>528</v>
      </c>
      <c r="F470" t="b">
        <v>0</v>
      </c>
      <c r="G470" t="b">
        <v>1</v>
      </c>
      <c r="H470">
        <v>7</v>
      </c>
      <c r="I470">
        <v>1</v>
      </c>
      <c r="J470" s="16" t="s">
        <v>256</v>
      </c>
      <c r="K470" t="s">
        <v>114</v>
      </c>
      <c r="L470" t="s">
        <v>115</v>
      </c>
      <c r="M470" t="s">
        <v>116</v>
      </c>
      <c r="N470" t="s">
        <v>117</v>
      </c>
      <c r="O470" t="s">
        <v>118</v>
      </c>
      <c r="P470" t="s">
        <v>111</v>
      </c>
      <c r="Q470">
        <v>18</v>
      </c>
      <c r="R470">
        <v>3</v>
      </c>
      <c r="S470"/>
      <c r="T470">
        <v>3</v>
      </c>
      <c r="U470" t="s">
        <v>112</v>
      </c>
      <c r="V470" t="s">
        <v>113</v>
      </c>
      <c r="W470" s="21" t="str">
        <f t="shared" si="16"/>
        <v>Organisational Strategy</v>
      </c>
    </row>
    <row r="471" spans="1:23" s="21" customFormat="1" x14ac:dyDescent="0.25">
      <c r="A471" t="s">
        <v>255</v>
      </c>
      <c r="B471" t="s">
        <v>104</v>
      </c>
      <c r="C471" t="str">
        <f t="shared" si="17"/>
        <v>Senior Leader Level 7</v>
      </c>
      <c r="D471">
        <v>15</v>
      </c>
      <c r="E471">
        <v>528</v>
      </c>
      <c r="F471" t="b">
        <v>0</v>
      </c>
      <c r="G471" t="b">
        <v>1</v>
      </c>
      <c r="H471">
        <v>7</v>
      </c>
      <c r="I471">
        <v>1</v>
      </c>
      <c r="J471" s="16" t="s">
        <v>256</v>
      </c>
      <c r="K471" t="s">
        <v>119</v>
      </c>
      <c r="L471" t="s">
        <v>119</v>
      </c>
      <c r="M471" t="s">
        <v>116</v>
      </c>
      <c r="N471" t="s">
        <v>109</v>
      </c>
      <c r="O471" t="s">
        <v>118</v>
      </c>
      <c r="P471" t="s">
        <v>121</v>
      </c>
      <c r="Q471">
        <v>112</v>
      </c>
      <c r="R471"/>
      <c r="S471"/>
      <c r="T471"/>
      <c r="U471" t="s">
        <v>112</v>
      </c>
      <c r="V471" t="s">
        <v>113</v>
      </c>
      <c r="W471" s="21" t="str">
        <f t="shared" si="16"/>
        <v>Organisational Strategy</v>
      </c>
    </row>
    <row r="472" spans="1:23" x14ac:dyDescent="0.25">
      <c r="A472" t="s">
        <v>255</v>
      </c>
      <c r="B472" t="s">
        <v>104</v>
      </c>
      <c r="C472" t="str">
        <f t="shared" si="17"/>
        <v>Senior Leader Level 7</v>
      </c>
      <c r="D472">
        <v>15</v>
      </c>
      <c r="E472">
        <v>528</v>
      </c>
      <c r="F472" t="b">
        <v>0</v>
      </c>
      <c r="G472" t="b">
        <v>1</v>
      </c>
      <c r="H472">
        <v>7</v>
      </c>
      <c r="I472">
        <v>1</v>
      </c>
      <c r="J472" s="16" t="s">
        <v>256</v>
      </c>
      <c r="K472" t="s">
        <v>122</v>
      </c>
      <c r="L472" t="s">
        <v>122</v>
      </c>
      <c r="M472" t="s">
        <v>122</v>
      </c>
      <c r="N472" t="s">
        <v>64</v>
      </c>
      <c r="O472" t="s">
        <v>116</v>
      </c>
      <c r="P472" t="s">
        <v>111</v>
      </c>
      <c r="Q472">
        <v>30</v>
      </c>
      <c r="U472" t="s">
        <v>112</v>
      </c>
      <c r="V472" t="s">
        <v>113</v>
      </c>
      <c r="W472" t="str">
        <f>IF(RIGHT(J472)=")",LEFT(J472,FIND("(",J472)-2),J472)</f>
        <v>Organisational Strategy</v>
      </c>
    </row>
    <row r="473" spans="1:23" x14ac:dyDescent="0.25">
      <c r="A473" t="s">
        <v>255</v>
      </c>
      <c r="B473" t="s">
        <v>104</v>
      </c>
      <c r="C473" t="str">
        <f t="shared" si="17"/>
        <v>Senior Leader Level 7</v>
      </c>
      <c r="D473">
        <v>15</v>
      </c>
      <c r="E473">
        <v>528</v>
      </c>
      <c r="F473" t="b">
        <v>0</v>
      </c>
      <c r="G473" t="b">
        <v>1</v>
      </c>
      <c r="H473">
        <v>7</v>
      </c>
      <c r="I473">
        <v>2</v>
      </c>
      <c r="J473" t="s">
        <v>257</v>
      </c>
      <c r="K473" t="s">
        <v>106</v>
      </c>
      <c r="L473" t="s">
        <v>107</v>
      </c>
      <c r="M473" t="s">
        <v>108</v>
      </c>
      <c r="N473" t="s">
        <v>109</v>
      </c>
      <c r="O473" t="s">
        <v>110</v>
      </c>
      <c r="P473" t="s">
        <v>111</v>
      </c>
      <c r="Q473">
        <v>40</v>
      </c>
      <c r="U473" t="s">
        <v>112</v>
      </c>
      <c r="V473" t="s">
        <v>113</v>
      </c>
      <c r="W473" t="str">
        <f t="shared" ref="W473:W492" si="18">IF(RIGHT(J473)=")",LEFT(J473,FIND("(",J473)-2),J473)</f>
        <v>Digital, Disruption, Innovation and Change</v>
      </c>
    </row>
    <row r="474" spans="1:23" x14ac:dyDescent="0.25">
      <c r="A474" t="s">
        <v>255</v>
      </c>
      <c r="B474" t="s">
        <v>104</v>
      </c>
      <c r="C474" t="str">
        <f t="shared" si="17"/>
        <v>Senior Leader Level 7</v>
      </c>
      <c r="D474">
        <v>15</v>
      </c>
      <c r="E474">
        <v>528</v>
      </c>
      <c r="F474" t="b">
        <v>0</v>
      </c>
      <c r="G474" t="b">
        <v>1</v>
      </c>
      <c r="H474">
        <v>7</v>
      </c>
      <c r="I474">
        <v>2</v>
      </c>
      <c r="J474" t="s">
        <v>257</v>
      </c>
      <c r="K474" t="s">
        <v>114</v>
      </c>
      <c r="L474" t="s">
        <v>115</v>
      </c>
      <c r="M474" t="s">
        <v>116</v>
      </c>
      <c r="N474" t="s">
        <v>117</v>
      </c>
      <c r="O474" t="s">
        <v>118</v>
      </c>
      <c r="P474" t="s">
        <v>111</v>
      </c>
      <c r="Q474">
        <v>18</v>
      </c>
      <c r="R474">
        <v>3</v>
      </c>
      <c r="T474">
        <v>3</v>
      </c>
      <c r="U474" t="s">
        <v>112</v>
      </c>
      <c r="V474" t="s">
        <v>113</v>
      </c>
      <c r="W474" t="str">
        <f t="shared" si="18"/>
        <v>Digital, Disruption, Innovation and Change</v>
      </c>
    </row>
    <row r="475" spans="1:23" x14ac:dyDescent="0.25">
      <c r="A475" t="s">
        <v>255</v>
      </c>
      <c r="B475" t="s">
        <v>104</v>
      </c>
      <c r="C475" t="str">
        <f t="shared" si="17"/>
        <v>Senior Leader Level 7</v>
      </c>
      <c r="D475">
        <v>15</v>
      </c>
      <c r="E475">
        <v>528</v>
      </c>
      <c r="F475" t="b">
        <v>0</v>
      </c>
      <c r="G475" t="b">
        <v>1</v>
      </c>
      <c r="H475">
        <v>7</v>
      </c>
      <c r="I475">
        <v>2</v>
      </c>
      <c r="J475" t="s">
        <v>257</v>
      </c>
      <c r="K475" t="s">
        <v>119</v>
      </c>
      <c r="L475" t="s">
        <v>119</v>
      </c>
      <c r="M475" t="s">
        <v>116</v>
      </c>
      <c r="N475" t="s">
        <v>109</v>
      </c>
      <c r="O475" t="s">
        <v>118</v>
      </c>
      <c r="P475" t="s">
        <v>121</v>
      </c>
      <c r="Q475">
        <v>112</v>
      </c>
      <c r="U475" t="s">
        <v>112</v>
      </c>
      <c r="V475" t="s">
        <v>113</v>
      </c>
      <c r="W475" t="str">
        <f t="shared" si="18"/>
        <v>Digital, Disruption, Innovation and Change</v>
      </c>
    </row>
    <row r="476" spans="1:23" x14ac:dyDescent="0.25">
      <c r="A476" t="s">
        <v>255</v>
      </c>
      <c r="B476" t="s">
        <v>104</v>
      </c>
      <c r="C476" t="str">
        <f t="shared" si="17"/>
        <v>Senior Leader Level 7</v>
      </c>
      <c r="D476">
        <v>15</v>
      </c>
      <c r="E476">
        <v>528</v>
      </c>
      <c r="F476" t="b">
        <v>0</v>
      </c>
      <c r="G476" t="b">
        <v>1</v>
      </c>
      <c r="H476">
        <v>7</v>
      </c>
      <c r="I476">
        <v>2</v>
      </c>
      <c r="J476" t="s">
        <v>257</v>
      </c>
      <c r="K476" t="s">
        <v>122</v>
      </c>
      <c r="L476" t="s">
        <v>122</v>
      </c>
      <c r="M476" t="s">
        <v>122</v>
      </c>
      <c r="N476" t="s">
        <v>64</v>
      </c>
      <c r="O476" t="s">
        <v>116</v>
      </c>
      <c r="P476" t="s">
        <v>111</v>
      </c>
      <c r="Q476">
        <v>30</v>
      </c>
      <c r="U476" t="s">
        <v>112</v>
      </c>
      <c r="V476" t="s">
        <v>113</v>
      </c>
      <c r="W476" t="str">
        <f t="shared" si="18"/>
        <v>Digital, Disruption, Innovation and Change</v>
      </c>
    </row>
    <row r="477" spans="1:23" x14ac:dyDescent="0.25">
      <c r="A477" t="s">
        <v>255</v>
      </c>
      <c r="B477" t="s">
        <v>104</v>
      </c>
      <c r="C477" t="str">
        <f t="shared" si="17"/>
        <v>Senior Leader Level 7</v>
      </c>
      <c r="D477">
        <v>15</v>
      </c>
      <c r="E477">
        <v>528</v>
      </c>
      <c r="F477" t="b">
        <v>0</v>
      </c>
      <c r="G477" t="b">
        <v>1</v>
      </c>
      <c r="H477">
        <v>7</v>
      </c>
      <c r="I477">
        <v>3</v>
      </c>
      <c r="J477" t="s">
        <v>258</v>
      </c>
      <c r="K477" t="s">
        <v>106</v>
      </c>
      <c r="L477" t="s">
        <v>107</v>
      </c>
      <c r="M477" t="s">
        <v>108</v>
      </c>
      <c r="N477" t="s">
        <v>109</v>
      </c>
      <c r="O477" t="s">
        <v>110</v>
      </c>
      <c r="P477" t="s">
        <v>111</v>
      </c>
      <c r="Q477">
        <v>40</v>
      </c>
      <c r="U477" t="s">
        <v>112</v>
      </c>
      <c r="V477" t="s">
        <v>113</v>
      </c>
      <c r="W477" t="str">
        <f t="shared" si="18"/>
        <v>Enterprise Decision Making and Risk Management</v>
      </c>
    </row>
    <row r="478" spans="1:23" x14ac:dyDescent="0.25">
      <c r="A478" t="s">
        <v>255</v>
      </c>
      <c r="B478" t="s">
        <v>104</v>
      </c>
      <c r="C478" t="str">
        <f t="shared" si="17"/>
        <v>Senior Leader Level 7</v>
      </c>
      <c r="D478">
        <v>15</v>
      </c>
      <c r="E478">
        <v>528</v>
      </c>
      <c r="F478" t="b">
        <v>0</v>
      </c>
      <c r="G478" t="b">
        <v>1</v>
      </c>
      <c r="H478">
        <v>7</v>
      </c>
      <c r="I478">
        <v>3</v>
      </c>
      <c r="J478" t="s">
        <v>258</v>
      </c>
      <c r="K478" t="s">
        <v>114</v>
      </c>
      <c r="L478" t="s">
        <v>115</v>
      </c>
      <c r="M478" t="s">
        <v>116</v>
      </c>
      <c r="N478" t="s">
        <v>117</v>
      </c>
      <c r="O478" t="s">
        <v>118</v>
      </c>
      <c r="P478" t="s">
        <v>111</v>
      </c>
      <c r="Q478">
        <v>18</v>
      </c>
      <c r="R478">
        <v>3</v>
      </c>
      <c r="T478">
        <v>3</v>
      </c>
      <c r="U478" t="s">
        <v>112</v>
      </c>
      <c r="V478" t="s">
        <v>113</v>
      </c>
      <c r="W478" t="str">
        <f t="shared" si="18"/>
        <v>Enterprise Decision Making and Risk Management</v>
      </c>
    </row>
    <row r="479" spans="1:23" x14ac:dyDescent="0.25">
      <c r="A479" t="s">
        <v>255</v>
      </c>
      <c r="B479" t="s">
        <v>104</v>
      </c>
      <c r="C479" t="str">
        <f t="shared" si="17"/>
        <v>Senior Leader Level 7</v>
      </c>
      <c r="D479">
        <v>15</v>
      </c>
      <c r="E479">
        <v>528</v>
      </c>
      <c r="F479" t="b">
        <v>0</v>
      </c>
      <c r="G479" t="b">
        <v>1</v>
      </c>
      <c r="H479">
        <v>7</v>
      </c>
      <c r="I479">
        <v>3</v>
      </c>
      <c r="J479" t="s">
        <v>258</v>
      </c>
      <c r="K479" t="s">
        <v>119</v>
      </c>
      <c r="L479" t="s">
        <v>119</v>
      </c>
      <c r="M479" t="s">
        <v>116</v>
      </c>
      <c r="N479" t="s">
        <v>109</v>
      </c>
      <c r="O479" t="s">
        <v>118</v>
      </c>
      <c r="P479" t="s">
        <v>121</v>
      </c>
      <c r="Q479">
        <v>112</v>
      </c>
      <c r="U479" t="s">
        <v>112</v>
      </c>
      <c r="V479" t="s">
        <v>113</v>
      </c>
      <c r="W479" t="str">
        <f t="shared" si="18"/>
        <v>Enterprise Decision Making and Risk Management</v>
      </c>
    </row>
    <row r="480" spans="1:23" x14ac:dyDescent="0.25">
      <c r="A480" t="s">
        <v>255</v>
      </c>
      <c r="B480" t="s">
        <v>104</v>
      </c>
      <c r="C480" t="str">
        <f t="shared" si="17"/>
        <v>Senior Leader Level 7</v>
      </c>
      <c r="D480">
        <v>15</v>
      </c>
      <c r="E480">
        <v>528</v>
      </c>
      <c r="F480" t="b">
        <v>0</v>
      </c>
      <c r="G480" t="b">
        <v>1</v>
      </c>
      <c r="H480">
        <v>7</v>
      </c>
      <c r="I480">
        <v>3</v>
      </c>
      <c r="J480" t="s">
        <v>258</v>
      </c>
      <c r="K480" t="s">
        <v>122</v>
      </c>
      <c r="L480" t="s">
        <v>122</v>
      </c>
      <c r="M480" t="s">
        <v>122</v>
      </c>
      <c r="N480" t="s">
        <v>64</v>
      </c>
      <c r="O480" t="s">
        <v>116</v>
      </c>
      <c r="P480" t="s">
        <v>111</v>
      </c>
      <c r="Q480">
        <v>30</v>
      </c>
      <c r="U480" t="s">
        <v>112</v>
      </c>
      <c r="V480" t="s">
        <v>113</v>
      </c>
      <c r="W480" t="str">
        <f t="shared" si="18"/>
        <v>Enterprise Decision Making and Risk Management</v>
      </c>
    </row>
    <row r="481" spans="1:23" x14ac:dyDescent="0.25">
      <c r="A481" t="s">
        <v>255</v>
      </c>
      <c r="B481" t="s">
        <v>104</v>
      </c>
      <c r="C481" t="str">
        <f t="shared" si="17"/>
        <v>Senior Leader Level 7</v>
      </c>
      <c r="D481">
        <v>15</v>
      </c>
      <c r="E481">
        <v>528</v>
      </c>
      <c r="F481" t="b">
        <v>0</v>
      </c>
      <c r="G481" t="b">
        <v>1</v>
      </c>
      <c r="H481">
        <v>7</v>
      </c>
      <c r="I481">
        <v>4</v>
      </c>
      <c r="J481" t="s">
        <v>259</v>
      </c>
      <c r="K481" t="s">
        <v>106</v>
      </c>
      <c r="L481" t="s">
        <v>107</v>
      </c>
      <c r="M481" t="s">
        <v>108</v>
      </c>
      <c r="N481" t="s">
        <v>109</v>
      </c>
      <c r="O481" t="s">
        <v>110</v>
      </c>
      <c r="P481" t="s">
        <v>111</v>
      </c>
      <c r="Q481">
        <v>40</v>
      </c>
      <c r="U481" t="s">
        <v>112</v>
      </c>
      <c r="V481" t="s">
        <v>113</v>
      </c>
      <c r="W481" t="str">
        <f t="shared" si="18"/>
        <v>Financial Strategy and Governance for Leaders</v>
      </c>
    </row>
    <row r="482" spans="1:23" x14ac:dyDescent="0.25">
      <c r="A482" t="s">
        <v>255</v>
      </c>
      <c r="B482" t="s">
        <v>104</v>
      </c>
      <c r="C482" t="str">
        <f t="shared" si="17"/>
        <v>Senior Leader Level 7</v>
      </c>
      <c r="D482">
        <v>15</v>
      </c>
      <c r="E482">
        <v>528</v>
      </c>
      <c r="F482" t="b">
        <v>0</v>
      </c>
      <c r="G482" t="b">
        <v>1</v>
      </c>
      <c r="H482">
        <v>7</v>
      </c>
      <c r="I482">
        <v>4</v>
      </c>
      <c r="J482" t="s">
        <v>259</v>
      </c>
      <c r="K482" t="s">
        <v>114</v>
      </c>
      <c r="L482" t="s">
        <v>115</v>
      </c>
      <c r="M482" t="s">
        <v>116</v>
      </c>
      <c r="N482" t="s">
        <v>117</v>
      </c>
      <c r="O482" t="s">
        <v>118</v>
      </c>
      <c r="P482" t="s">
        <v>111</v>
      </c>
      <c r="Q482">
        <v>18</v>
      </c>
      <c r="R482">
        <v>3</v>
      </c>
      <c r="T482">
        <v>3</v>
      </c>
      <c r="U482" t="s">
        <v>112</v>
      </c>
      <c r="V482" t="s">
        <v>113</v>
      </c>
      <c r="W482" t="str">
        <f t="shared" si="18"/>
        <v>Financial Strategy and Governance for Leaders</v>
      </c>
    </row>
    <row r="483" spans="1:23" x14ac:dyDescent="0.25">
      <c r="A483" t="s">
        <v>255</v>
      </c>
      <c r="B483" t="s">
        <v>104</v>
      </c>
      <c r="C483" t="str">
        <f t="shared" si="17"/>
        <v>Senior Leader Level 7</v>
      </c>
      <c r="D483">
        <v>15</v>
      </c>
      <c r="E483">
        <v>528</v>
      </c>
      <c r="F483" t="b">
        <v>0</v>
      </c>
      <c r="G483" t="b">
        <v>1</v>
      </c>
      <c r="H483">
        <v>7</v>
      </c>
      <c r="I483">
        <v>4</v>
      </c>
      <c r="J483" t="s">
        <v>259</v>
      </c>
      <c r="K483" t="s">
        <v>119</v>
      </c>
      <c r="L483" t="s">
        <v>119</v>
      </c>
      <c r="M483" t="s">
        <v>116</v>
      </c>
      <c r="N483" t="s">
        <v>109</v>
      </c>
      <c r="O483" t="s">
        <v>118</v>
      </c>
      <c r="P483" t="s">
        <v>121</v>
      </c>
      <c r="Q483">
        <v>112</v>
      </c>
      <c r="U483" t="s">
        <v>112</v>
      </c>
      <c r="V483" t="s">
        <v>113</v>
      </c>
      <c r="W483" t="str">
        <f t="shared" si="18"/>
        <v>Financial Strategy and Governance for Leaders</v>
      </c>
    </row>
    <row r="484" spans="1:23" x14ac:dyDescent="0.25">
      <c r="A484" t="s">
        <v>255</v>
      </c>
      <c r="B484" t="s">
        <v>104</v>
      </c>
      <c r="C484" t="str">
        <f t="shared" si="17"/>
        <v>Senior Leader Level 7</v>
      </c>
      <c r="D484">
        <v>15</v>
      </c>
      <c r="E484">
        <v>528</v>
      </c>
      <c r="F484" t="b">
        <v>0</v>
      </c>
      <c r="G484" t="b">
        <v>1</v>
      </c>
      <c r="H484">
        <v>7</v>
      </c>
      <c r="I484">
        <v>4</v>
      </c>
      <c r="J484" t="s">
        <v>259</v>
      </c>
      <c r="K484" t="s">
        <v>122</v>
      </c>
      <c r="L484" t="s">
        <v>122</v>
      </c>
      <c r="M484" t="s">
        <v>122</v>
      </c>
      <c r="N484" t="s">
        <v>64</v>
      </c>
      <c r="O484" t="s">
        <v>116</v>
      </c>
      <c r="P484" t="s">
        <v>111</v>
      </c>
      <c r="Q484">
        <v>30</v>
      </c>
      <c r="U484" t="s">
        <v>112</v>
      </c>
      <c r="V484" t="s">
        <v>113</v>
      </c>
      <c r="W484" t="str">
        <f t="shared" si="18"/>
        <v>Financial Strategy and Governance for Leaders</v>
      </c>
    </row>
    <row r="485" spans="1:23" x14ac:dyDescent="0.25">
      <c r="A485" t="s">
        <v>255</v>
      </c>
      <c r="B485" t="s">
        <v>104</v>
      </c>
      <c r="C485" t="str">
        <f t="shared" si="17"/>
        <v>Senior Leader Level 7</v>
      </c>
      <c r="D485">
        <v>15</v>
      </c>
      <c r="E485">
        <v>528</v>
      </c>
      <c r="F485" t="b">
        <v>0</v>
      </c>
      <c r="G485" t="b">
        <v>1</v>
      </c>
      <c r="H485">
        <v>7</v>
      </c>
      <c r="I485">
        <v>5</v>
      </c>
      <c r="J485" t="s">
        <v>260</v>
      </c>
      <c r="K485" t="s">
        <v>106</v>
      </c>
      <c r="L485" t="s">
        <v>107</v>
      </c>
      <c r="M485" t="s">
        <v>108</v>
      </c>
      <c r="N485" t="s">
        <v>109</v>
      </c>
      <c r="O485" t="s">
        <v>110</v>
      </c>
      <c r="P485" t="s">
        <v>111</v>
      </c>
      <c r="Q485">
        <v>40</v>
      </c>
      <c r="U485" t="s">
        <v>112</v>
      </c>
      <c r="V485" t="s">
        <v>113</v>
      </c>
      <c r="W485" t="str">
        <f t="shared" si="18"/>
        <v>Professional Practice for Senior Leaders</v>
      </c>
    </row>
    <row r="486" spans="1:23" x14ac:dyDescent="0.25">
      <c r="A486" t="s">
        <v>255</v>
      </c>
      <c r="B486" t="s">
        <v>104</v>
      </c>
      <c r="C486" t="str">
        <f t="shared" si="17"/>
        <v>Senior Leader Level 7</v>
      </c>
      <c r="D486">
        <v>15</v>
      </c>
      <c r="E486">
        <v>528</v>
      </c>
      <c r="F486" t="b">
        <v>0</v>
      </c>
      <c r="G486" t="b">
        <v>1</v>
      </c>
      <c r="H486">
        <v>7</v>
      </c>
      <c r="I486">
        <v>5</v>
      </c>
      <c r="J486" t="s">
        <v>260</v>
      </c>
      <c r="K486" t="s">
        <v>114</v>
      </c>
      <c r="L486" t="s">
        <v>115</v>
      </c>
      <c r="M486" t="s">
        <v>116</v>
      </c>
      <c r="N486" t="s">
        <v>117</v>
      </c>
      <c r="O486" t="s">
        <v>118</v>
      </c>
      <c r="P486" t="s">
        <v>111</v>
      </c>
      <c r="Q486">
        <v>18</v>
      </c>
      <c r="R486">
        <v>3</v>
      </c>
      <c r="T486">
        <v>3</v>
      </c>
      <c r="U486" t="s">
        <v>112</v>
      </c>
      <c r="V486" t="s">
        <v>113</v>
      </c>
      <c r="W486" t="str">
        <f t="shared" si="18"/>
        <v>Professional Practice for Senior Leaders</v>
      </c>
    </row>
    <row r="487" spans="1:23" x14ac:dyDescent="0.25">
      <c r="A487" t="s">
        <v>255</v>
      </c>
      <c r="B487" t="s">
        <v>104</v>
      </c>
      <c r="C487" t="str">
        <f t="shared" si="17"/>
        <v>Senior Leader Level 7</v>
      </c>
      <c r="D487">
        <v>15</v>
      </c>
      <c r="E487">
        <v>528</v>
      </c>
      <c r="F487" t="b">
        <v>0</v>
      </c>
      <c r="G487" t="b">
        <v>1</v>
      </c>
      <c r="H487">
        <v>7</v>
      </c>
      <c r="I487">
        <v>5</v>
      </c>
      <c r="J487" t="s">
        <v>260</v>
      </c>
      <c r="K487" t="s">
        <v>119</v>
      </c>
      <c r="L487" t="s">
        <v>119</v>
      </c>
      <c r="M487" t="s">
        <v>116</v>
      </c>
      <c r="N487" t="s">
        <v>109</v>
      </c>
      <c r="O487" t="s">
        <v>118</v>
      </c>
      <c r="P487" t="s">
        <v>121</v>
      </c>
      <c r="Q487">
        <v>112</v>
      </c>
      <c r="U487" t="s">
        <v>112</v>
      </c>
      <c r="V487" t="s">
        <v>113</v>
      </c>
      <c r="W487" t="str">
        <f t="shared" si="18"/>
        <v>Professional Practice for Senior Leaders</v>
      </c>
    </row>
    <row r="488" spans="1:23" x14ac:dyDescent="0.25">
      <c r="A488" t="s">
        <v>255</v>
      </c>
      <c r="B488" t="s">
        <v>104</v>
      </c>
      <c r="C488" t="str">
        <f t="shared" si="17"/>
        <v>Senior Leader Level 7</v>
      </c>
      <c r="D488">
        <v>15</v>
      </c>
      <c r="E488">
        <v>528</v>
      </c>
      <c r="F488" t="b">
        <v>0</v>
      </c>
      <c r="G488" t="b">
        <v>1</v>
      </c>
      <c r="H488">
        <v>7</v>
      </c>
      <c r="I488">
        <v>5</v>
      </c>
      <c r="J488" t="s">
        <v>260</v>
      </c>
      <c r="K488" t="s">
        <v>122</v>
      </c>
      <c r="L488" t="s">
        <v>122</v>
      </c>
      <c r="M488" t="s">
        <v>122</v>
      </c>
      <c r="N488" t="s">
        <v>64</v>
      </c>
      <c r="O488" t="s">
        <v>116</v>
      </c>
      <c r="P488" t="s">
        <v>111</v>
      </c>
      <c r="Q488">
        <v>30</v>
      </c>
      <c r="U488" t="s">
        <v>112</v>
      </c>
      <c r="V488" t="s">
        <v>113</v>
      </c>
      <c r="W488" t="str">
        <f t="shared" si="18"/>
        <v>Professional Practice for Senior Leaders</v>
      </c>
    </row>
    <row r="489" spans="1:23" x14ac:dyDescent="0.25">
      <c r="A489" t="s">
        <v>255</v>
      </c>
      <c r="B489" t="s">
        <v>104</v>
      </c>
      <c r="C489" t="str">
        <f t="shared" si="17"/>
        <v>Senior Leader Level 7</v>
      </c>
      <c r="D489">
        <v>15</v>
      </c>
      <c r="E489">
        <v>528</v>
      </c>
      <c r="F489" t="b">
        <v>0</v>
      </c>
      <c r="G489" t="b">
        <v>1</v>
      </c>
      <c r="H489">
        <v>7</v>
      </c>
      <c r="I489">
        <v>6</v>
      </c>
      <c r="J489" t="s">
        <v>261</v>
      </c>
      <c r="K489" t="s">
        <v>106</v>
      </c>
      <c r="L489" t="s">
        <v>107</v>
      </c>
      <c r="M489" t="s">
        <v>108</v>
      </c>
      <c r="N489" t="s">
        <v>109</v>
      </c>
      <c r="O489" t="s">
        <v>110</v>
      </c>
      <c r="P489" t="s">
        <v>111</v>
      </c>
      <c r="Q489">
        <v>40</v>
      </c>
      <c r="U489" t="s">
        <v>112</v>
      </c>
      <c r="V489" t="s">
        <v>113</v>
      </c>
      <c r="W489" t="str">
        <f t="shared" si="18"/>
        <v>Ethics, Leadership and Organisational Behaviour</v>
      </c>
    </row>
    <row r="490" spans="1:23" x14ac:dyDescent="0.25">
      <c r="A490" t="s">
        <v>255</v>
      </c>
      <c r="B490" t="s">
        <v>104</v>
      </c>
      <c r="C490" t="str">
        <f t="shared" si="17"/>
        <v>Senior Leader Level 7</v>
      </c>
      <c r="D490">
        <v>15</v>
      </c>
      <c r="E490">
        <v>528</v>
      </c>
      <c r="F490" t="b">
        <v>0</v>
      </c>
      <c r="G490" t="b">
        <v>1</v>
      </c>
      <c r="H490">
        <v>7</v>
      </c>
      <c r="I490">
        <v>6</v>
      </c>
      <c r="J490" t="s">
        <v>261</v>
      </c>
      <c r="K490" t="s">
        <v>114</v>
      </c>
      <c r="L490" t="s">
        <v>115</v>
      </c>
      <c r="M490" t="s">
        <v>116</v>
      </c>
      <c r="N490" t="s">
        <v>117</v>
      </c>
      <c r="O490" t="s">
        <v>118</v>
      </c>
      <c r="P490" t="s">
        <v>111</v>
      </c>
      <c r="Q490">
        <v>18</v>
      </c>
      <c r="R490">
        <v>3</v>
      </c>
      <c r="T490">
        <v>3</v>
      </c>
      <c r="U490" t="s">
        <v>112</v>
      </c>
      <c r="V490" t="s">
        <v>113</v>
      </c>
      <c r="W490" t="str">
        <f t="shared" si="18"/>
        <v>Ethics, Leadership and Organisational Behaviour</v>
      </c>
    </row>
    <row r="491" spans="1:23" x14ac:dyDescent="0.25">
      <c r="A491" t="s">
        <v>255</v>
      </c>
      <c r="B491" t="s">
        <v>104</v>
      </c>
      <c r="C491" t="str">
        <f t="shared" si="17"/>
        <v>Senior Leader Level 7</v>
      </c>
      <c r="D491">
        <v>15</v>
      </c>
      <c r="E491">
        <v>528</v>
      </c>
      <c r="F491" t="b">
        <v>0</v>
      </c>
      <c r="G491" t="b">
        <v>1</v>
      </c>
      <c r="H491">
        <v>7</v>
      </c>
      <c r="I491">
        <v>6</v>
      </c>
      <c r="J491" t="s">
        <v>261</v>
      </c>
      <c r="K491" t="s">
        <v>119</v>
      </c>
      <c r="L491" t="s">
        <v>119</v>
      </c>
      <c r="M491" t="s">
        <v>116</v>
      </c>
      <c r="N491" t="s">
        <v>109</v>
      </c>
      <c r="O491" t="s">
        <v>118</v>
      </c>
      <c r="P491" t="s">
        <v>121</v>
      </c>
      <c r="Q491">
        <v>112</v>
      </c>
      <c r="U491" t="s">
        <v>112</v>
      </c>
      <c r="V491" t="s">
        <v>113</v>
      </c>
      <c r="W491" t="str">
        <f t="shared" si="18"/>
        <v>Ethics, Leadership and Organisational Behaviour</v>
      </c>
    </row>
    <row r="492" spans="1:23" x14ac:dyDescent="0.25">
      <c r="A492" t="s">
        <v>255</v>
      </c>
      <c r="B492" t="s">
        <v>104</v>
      </c>
      <c r="C492" t="str">
        <f t="shared" si="17"/>
        <v>Senior Leader Level 7</v>
      </c>
      <c r="D492">
        <v>15</v>
      </c>
      <c r="E492">
        <v>528</v>
      </c>
      <c r="F492" t="b">
        <v>0</v>
      </c>
      <c r="G492" t="b">
        <v>1</v>
      </c>
      <c r="H492">
        <v>7</v>
      </c>
      <c r="I492">
        <v>6</v>
      </c>
      <c r="J492" t="s">
        <v>261</v>
      </c>
      <c r="K492" t="s">
        <v>122</v>
      </c>
      <c r="L492" t="s">
        <v>122</v>
      </c>
      <c r="M492" t="s">
        <v>122</v>
      </c>
      <c r="N492" t="s">
        <v>64</v>
      </c>
      <c r="O492" t="s">
        <v>116</v>
      </c>
      <c r="P492" t="s">
        <v>111</v>
      </c>
      <c r="Q492">
        <v>30</v>
      </c>
      <c r="U492" t="s">
        <v>112</v>
      </c>
      <c r="V492" t="s">
        <v>113</v>
      </c>
      <c r="W492" t="str">
        <f t="shared" si="18"/>
        <v>Ethics, Leadership and Organisational Behaviour</v>
      </c>
    </row>
    <row r="493" spans="1:23" x14ac:dyDescent="0.25">
      <c r="A493" t="s">
        <v>262</v>
      </c>
      <c r="B493" s="16" t="s">
        <v>263</v>
      </c>
      <c r="C493" t="str">
        <f t="shared" si="17"/>
        <v>Digital Technology Solutions BSc - Network Engineering</v>
      </c>
      <c r="D493">
        <v>45</v>
      </c>
      <c r="E493">
        <v>1543</v>
      </c>
      <c r="F493" t="b">
        <v>0</v>
      </c>
      <c r="G493" t="b">
        <v>1</v>
      </c>
      <c r="H493">
        <v>4</v>
      </c>
      <c r="I493">
        <v>1</v>
      </c>
      <c r="J493" t="s">
        <v>192</v>
      </c>
      <c r="K493" t="s">
        <v>106</v>
      </c>
      <c r="L493" t="s">
        <v>107</v>
      </c>
      <c r="M493" t="s">
        <v>108</v>
      </c>
      <c r="N493" t="s">
        <v>109</v>
      </c>
      <c r="O493" t="s">
        <v>110</v>
      </c>
      <c r="P493" t="s">
        <v>111</v>
      </c>
      <c r="Q493">
        <v>40</v>
      </c>
      <c r="U493" t="s">
        <v>112</v>
      </c>
      <c r="V493" t="s">
        <v>113</v>
      </c>
      <c r="W493" t="str">
        <f t="shared" ref="W493:W524" si="19">IF(RIGHT(J493)=")",LEFT(J493,FIND("(",J493)-2),J493)</f>
        <v>Technology in the Organisational Context</v>
      </c>
    </row>
    <row r="494" spans="1:23" x14ac:dyDescent="0.25">
      <c r="A494" t="s">
        <v>262</v>
      </c>
      <c r="B494" s="16" t="s">
        <v>263</v>
      </c>
      <c r="C494" t="str">
        <f t="shared" si="17"/>
        <v>Digital Technology Solutions BSc - Network Engineering</v>
      </c>
      <c r="D494">
        <v>45</v>
      </c>
      <c r="E494">
        <v>1543</v>
      </c>
      <c r="F494" t="b">
        <v>0</v>
      </c>
      <c r="G494" t="b">
        <v>1</v>
      </c>
      <c r="H494">
        <v>4</v>
      </c>
      <c r="I494">
        <v>1</v>
      </c>
      <c r="J494" t="s">
        <v>192</v>
      </c>
      <c r="K494" t="s">
        <v>114</v>
      </c>
      <c r="L494" t="s">
        <v>154</v>
      </c>
      <c r="M494" t="s">
        <v>116</v>
      </c>
      <c r="N494" t="s">
        <v>117</v>
      </c>
      <c r="O494" t="s">
        <v>118</v>
      </c>
      <c r="P494" t="s">
        <v>111</v>
      </c>
      <c r="Q494">
        <v>24</v>
      </c>
      <c r="R494">
        <v>4</v>
      </c>
      <c r="T494">
        <v>4</v>
      </c>
      <c r="U494" t="s">
        <v>112</v>
      </c>
      <c r="V494" t="s">
        <v>113</v>
      </c>
      <c r="W494" t="str">
        <f t="shared" si="19"/>
        <v>Technology in the Organisational Context</v>
      </c>
    </row>
    <row r="495" spans="1:23" x14ac:dyDescent="0.25">
      <c r="A495" t="s">
        <v>262</v>
      </c>
      <c r="B495" s="16" t="s">
        <v>263</v>
      </c>
      <c r="C495" t="str">
        <f t="shared" si="17"/>
        <v>Digital Technology Solutions BSc - Network Engineering</v>
      </c>
      <c r="D495">
        <v>45</v>
      </c>
      <c r="E495">
        <v>1543</v>
      </c>
      <c r="F495" t="b">
        <v>0</v>
      </c>
      <c r="G495" t="b">
        <v>1</v>
      </c>
      <c r="H495">
        <v>4</v>
      </c>
      <c r="I495">
        <v>1</v>
      </c>
      <c r="J495" t="s">
        <v>192</v>
      </c>
      <c r="K495" t="s">
        <v>119</v>
      </c>
      <c r="L495" t="s">
        <v>119</v>
      </c>
      <c r="M495" t="s">
        <v>116</v>
      </c>
      <c r="N495" t="s">
        <v>109</v>
      </c>
      <c r="O495" t="s">
        <v>118</v>
      </c>
      <c r="P495" t="s">
        <v>121</v>
      </c>
      <c r="Q495">
        <v>106</v>
      </c>
      <c r="U495" t="s">
        <v>112</v>
      </c>
      <c r="V495" t="s">
        <v>113</v>
      </c>
      <c r="W495" t="str">
        <f t="shared" si="19"/>
        <v>Technology in the Organisational Context</v>
      </c>
    </row>
    <row r="496" spans="1:23" x14ac:dyDescent="0.25">
      <c r="A496" t="s">
        <v>262</v>
      </c>
      <c r="B496" s="16" t="s">
        <v>263</v>
      </c>
      <c r="C496" t="str">
        <f t="shared" si="17"/>
        <v>Digital Technology Solutions BSc - Network Engineering</v>
      </c>
      <c r="D496">
        <v>45</v>
      </c>
      <c r="E496">
        <v>1543</v>
      </c>
      <c r="F496" t="b">
        <v>0</v>
      </c>
      <c r="G496" t="b">
        <v>1</v>
      </c>
      <c r="H496">
        <v>4</v>
      </c>
      <c r="I496">
        <v>1</v>
      </c>
      <c r="J496" t="s">
        <v>192</v>
      </c>
      <c r="K496" t="s">
        <v>122</v>
      </c>
      <c r="L496" t="s">
        <v>122</v>
      </c>
      <c r="M496" t="s">
        <v>122</v>
      </c>
      <c r="N496" t="s">
        <v>64</v>
      </c>
      <c r="O496" t="s">
        <v>116</v>
      </c>
      <c r="P496" t="s">
        <v>111</v>
      </c>
      <c r="Q496">
        <v>30</v>
      </c>
      <c r="U496" t="s">
        <v>112</v>
      </c>
      <c r="V496" t="s">
        <v>113</v>
      </c>
      <c r="W496" t="str">
        <f t="shared" si="19"/>
        <v>Technology in the Organisational Context</v>
      </c>
    </row>
    <row r="497" spans="1:23" x14ac:dyDescent="0.25">
      <c r="A497" t="s">
        <v>262</v>
      </c>
      <c r="B497" s="16" t="s">
        <v>263</v>
      </c>
      <c r="C497" t="str">
        <f t="shared" si="17"/>
        <v>Digital Technology Solutions BSc - Network Engineering</v>
      </c>
      <c r="D497">
        <v>45</v>
      </c>
      <c r="E497">
        <v>1543</v>
      </c>
      <c r="F497" t="b">
        <v>0</v>
      </c>
      <c r="G497" t="b">
        <v>1</v>
      </c>
      <c r="H497">
        <v>4</v>
      </c>
      <c r="I497">
        <v>2</v>
      </c>
      <c r="J497" t="s">
        <v>194</v>
      </c>
      <c r="K497" t="s">
        <v>106</v>
      </c>
      <c r="L497" t="s">
        <v>107</v>
      </c>
      <c r="M497" t="s">
        <v>108</v>
      </c>
      <c r="N497" t="s">
        <v>109</v>
      </c>
      <c r="O497" t="s">
        <v>110</v>
      </c>
      <c r="P497" t="s">
        <v>111</v>
      </c>
      <c r="Q497">
        <v>40</v>
      </c>
      <c r="U497" t="s">
        <v>112</v>
      </c>
      <c r="V497" t="s">
        <v>113</v>
      </c>
      <c r="W497" t="str">
        <f t="shared" si="19"/>
        <v>Software Engineering Fundamentals</v>
      </c>
    </row>
    <row r="498" spans="1:23" x14ac:dyDescent="0.25">
      <c r="A498" t="s">
        <v>262</v>
      </c>
      <c r="B498" s="16" t="s">
        <v>263</v>
      </c>
      <c r="C498" t="str">
        <f t="shared" si="17"/>
        <v>Digital Technology Solutions BSc - Network Engineering</v>
      </c>
      <c r="D498">
        <v>45</v>
      </c>
      <c r="E498">
        <v>1543</v>
      </c>
      <c r="F498" t="b">
        <v>0</v>
      </c>
      <c r="G498" t="b">
        <v>1</v>
      </c>
      <c r="H498">
        <v>4</v>
      </c>
      <c r="I498">
        <v>2</v>
      </c>
      <c r="J498" t="s">
        <v>194</v>
      </c>
      <c r="K498" t="s">
        <v>114</v>
      </c>
      <c r="L498" t="s">
        <v>154</v>
      </c>
      <c r="M498" t="s">
        <v>116</v>
      </c>
      <c r="N498" t="s">
        <v>117</v>
      </c>
      <c r="O498" t="s">
        <v>118</v>
      </c>
      <c r="P498" t="s">
        <v>111</v>
      </c>
      <c r="Q498">
        <v>24</v>
      </c>
      <c r="R498">
        <v>4</v>
      </c>
      <c r="T498">
        <v>4</v>
      </c>
      <c r="U498" t="s">
        <v>112</v>
      </c>
      <c r="V498" t="s">
        <v>113</v>
      </c>
      <c r="W498" t="str">
        <f t="shared" si="19"/>
        <v>Software Engineering Fundamentals</v>
      </c>
    </row>
    <row r="499" spans="1:23" x14ac:dyDescent="0.25">
      <c r="A499" t="s">
        <v>262</v>
      </c>
      <c r="B499" s="16" t="s">
        <v>263</v>
      </c>
      <c r="C499" t="str">
        <f t="shared" si="17"/>
        <v>Digital Technology Solutions BSc - Network Engineering</v>
      </c>
      <c r="D499">
        <v>45</v>
      </c>
      <c r="E499">
        <v>1543</v>
      </c>
      <c r="F499" t="b">
        <v>0</v>
      </c>
      <c r="G499" t="b">
        <v>1</v>
      </c>
      <c r="H499">
        <v>4</v>
      </c>
      <c r="I499">
        <v>2</v>
      </c>
      <c r="J499" t="s">
        <v>194</v>
      </c>
      <c r="K499" t="s">
        <v>119</v>
      </c>
      <c r="L499" t="s">
        <v>119</v>
      </c>
      <c r="M499" t="s">
        <v>116</v>
      </c>
      <c r="N499" t="s">
        <v>109</v>
      </c>
      <c r="O499" t="s">
        <v>118</v>
      </c>
      <c r="P499" t="s">
        <v>121</v>
      </c>
      <c r="Q499">
        <v>106</v>
      </c>
      <c r="U499" t="s">
        <v>112</v>
      </c>
      <c r="V499" t="s">
        <v>113</v>
      </c>
      <c r="W499" t="str">
        <f t="shared" si="19"/>
        <v>Software Engineering Fundamentals</v>
      </c>
    </row>
    <row r="500" spans="1:23" x14ac:dyDescent="0.25">
      <c r="A500" t="s">
        <v>262</v>
      </c>
      <c r="B500" s="16" t="s">
        <v>263</v>
      </c>
      <c r="C500" t="str">
        <f t="shared" si="17"/>
        <v>Digital Technology Solutions BSc - Network Engineering</v>
      </c>
      <c r="D500">
        <v>45</v>
      </c>
      <c r="E500">
        <v>1543</v>
      </c>
      <c r="F500" t="b">
        <v>0</v>
      </c>
      <c r="G500" t="b">
        <v>1</v>
      </c>
      <c r="H500">
        <v>4</v>
      </c>
      <c r="I500">
        <v>2</v>
      </c>
      <c r="J500" t="s">
        <v>194</v>
      </c>
      <c r="K500" t="s">
        <v>122</v>
      </c>
      <c r="L500" t="s">
        <v>122</v>
      </c>
      <c r="M500" t="s">
        <v>122</v>
      </c>
      <c r="N500" t="s">
        <v>64</v>
      </c>
      <c r="O500" t="s">
        <v>116</v>
      </c>
      <c r="P500" t="s">
        <v>111</v>
      </c>
      <c r="Q500">
        <v>30</v>
      </c>
      <c r="U500" t="s">
        <v>112</v>
      </c>
      <c r="V500" t="s">
        <v>113</v>
      </c>
      <c r="W500" t="str">
        <f t="shared" si="19"/>
        <v>Software Engineering Fundamentals</v>
      </c>
    </row>
    <row r="501" spans="1:23" x14ac:dyDescent="0.25">
      <c r="A501" t="s">
        <v>262</v>
      </c>
      <c r="B501" s="16" t="s">
        <v>263</v>
      </c>
      <c r="C501" t="str">
        <f t="shared" si="17"/>
        <v>Digital Technology Solutions BSc - Network Engineering</v>
      </c>
      <c r="D501">
        <v>45</v>
      </c>
      <c r="E501">
        <v>1543</v>
      </c>
      <c r="F501" t="b">
        <v>0</v>
      </c>
      <c r="G501" t="b">
        <v>1</v>
      </c>
      <c r="H501">
        <v>4</v>
      </c>
      <c r="I501">
        <v>3</v>
      </c>
      <c r="J501" t="s">
        <v>196</v>
      </c>
      <c r="K501" t="s">
        <v>106</v>
      </c>
      <c r="L501" t="s">
        <v>107</v>
      </c>
      <c r="M501" t="s">
        <v>108</v>
      </c>
      <c r="N501" t="s">
        <v>109</v>
      </c>
      <c r="O501" t="s">
        <v>110</v>
      </c>
      <c r="P501" t="s">
        <v>111</v>
      </c>
      <c r="Q501">
        <v>40</v>
      </c>
      <c r="U501" t="s">
        <v>112</v>
      </c>
      <c r="V501" t="s">
        <v>113</v>
      </c>
      <c r="W501" t="str">
        <f t="shared" si="19"/>
        <v>IT Project Management</v>
      </c>
    </row>
    <row r="502" spans="1:23" x14ac:dyDescent="0.25">
      <c r="A502" t="s">
        <v>262</v>
      </c>
      <c r="B502" s="16" t="s">
        <v>263</v>
      </c>
      <c r="C502" t="str">
        <f t="shared" si="17"/>
        <v>Digital Technology Solutions BSc - Network Engineering</v>
      </c>
      <c r="D502">
        <v>45</v>
      </c>
      <c r="E502">
        <v>1543</v>
      </c>
      <c r="F502" t="b">
        <v>0</v>
      </c>
      <c r="G502" t="b">
        <v>1</v>
      </c>
      <c r="H502">
        <v>4</v>
      </c>
      <c r="I502">
        <v>3</v>
      </c>
      <c r="J502" t="s">
        <v>196</v>
      </c>
      <c r="K502" t="s">
        <v>114</v>
      </c>
      <c r="L502" t="s">
        <v>154</v>
      </c>
      <c r="M502" t="s">
        <v>116</v>
      </c>
      <c r="N502" t="s">
        <v>117</v>
      </c>
      <c r="O502" t="s">
        <v>118</v>
      </c>
      <c r="P502" t="s">
        <v>111</v>
      </c>
      <c r="Q502">
        <v>24</v>
      </c>
      <c r="R502">
        <v>4</v>
      </c>
      <c r="T502">
        <v>4</v>
      </c>
      <c r="U502" t="s">
        <v>112</v>
      </c>
      <c r="V502" t="s">
        <v>113</v>
      </c>
      <c r="W502" t="str">
        <f t="shared" si="19"/>
        <v>IT Project Management</v>
      </c>
    </row>
    <row r="503" spans="1:23" x14ac:dyDescent="0.25">
      <c r="A503" t="s">
        <v>262</v>
      </c>
      <c r="B503" s="16" t="s">
        <v>263</v>
      </c>
      <c r="C503" t="str">
        <f t="shared" si="17"/>
        <v>Digital Technology Solutions BSc - Network Engineering</v>
      </c>
      <c r="D503">
        <v>45</v>
      </c>
      <c r="E503">
        <v>1543</v>
      </c>
      <c r="F503" t="b">
        <v>0</v>
      </c>
      <c r="G503" t="b">
        <v>1</v>
      </c>
      <c r="H503">
        <v>4</v>
      </c>
      <c r="I503">
        <v>3</v>
      </c>
      <c r="J503" t="s">
        <v>196</v>
      </c>
      <c r="K503" t="s">
        <v>119</v>
      </c>
      <c r="L503" t="s">
        <v>119</v>
      </c>
      <c r="M503" t="s">
        <v>116</v>
      </c>
      <c r="N503" t="s">
        <v>109</v>
      </c>
      <c r="O503" t="s">
        <v>118</v>
      </c>
      <c r="P503" t="s">
        <v>121</v>
      </c>
      <c r="Q503">
        <v>106</v>
      </c>
      <c r="U503" t="s">
        <v>112</v>
      </c>
      <c r="V503" t="s">
        <v>113</v>
      </c>
      <c r="W503" t="str">
        <f t="shared" si="19"/>
        <v>IT Project Management</v>
      </c>
    </row>
    <row r="504" spans="1:23" x14ac:dyDescent="0.25">
      <c r="A504" t="s">
        <v>262</v>
      </c>
      <c r="B504" s="16" t="s">
        <v>263</v>
      </c>
      <c r="C504" t="str">
        <f t="shared" si="17"/>
        <v>Digital Technology Solutions BSc - Network Engineering</v>
      </c>
      <c r="D504">
        <v>45</v>
      </c>
      <c r="E504">
        <v>1543</v>
      </c>
      <c r="F504" t="b">
        <v>0</v>
      </c>
      <c r="G504" t="b">
        <v>1</v>
      </c>
      <c r="H504">
        <v>4</v>
      </c>
      <c r="I504">
        <v>3</v>
      </c>
      <c r="J504" t="s">
        <v>196</v>
      </c>
      <c r="K504" t="s">
        <v>122</v>
      </c>
      <c r="L504" t="s">
        <v>122</v>
      </c>
      <c r="M504" t="s">
        <v>122</v>
      </c>
      <c r="N504" t="s">
        <v>64</v>
      </c>
      <c r="O504" t="s">
        <v>116</v>
      </c>
      <c r="P504" t="s">
        <v>111</v>
      </c>
      <c r="Q504">
        <v>30</v>
      </c>
      <c r="U504" t="s">
        <v>112</v>
      </c>
      <c r="V504" t="s">
        <v>113</v>
      </c>
      <c r="W504" t="str">
        <f t="shared" si="19"/>
        <v>IT Project Management</v>
      </c>
    </row>
    <row r="505" spans="1:23" x14ac:dyDescent="0.25">
      <c r="A505" t="s">
        <v>262</v>
      </c>
      <c r="B505" s="16" t="s">
        <v>263</v>
      </c>
      <c r="C505" t="str">
        <f t="shared" si="17"/>
        <v>Digital Technology Solutions BSc - Network Engineering</v>
      </c>
      <c r="D505">
        <v>45</v>
      </c>
      <c r="E505">
        <v>1543</v>
      </c>
      <c r="F505" t="b">
        <v>0</v>
      </c>
      <c r="G505" t="b">
        <v>1</v>
      </c>
      <c r="H505">
        <v>4</v>
      </c>
      <c r="I505">
        <v>4</v>
      </c>
      <c r="J505" t="s">
        <v>197</v>
      </c>
      <c r="K505" t="s">
        <v>106</v>
      </c>
      <c r="L505" t="s">
        <v>107</v>
      </c>
      <c r="M505" t="s">
        <v>108</v>
      </c>
      <c r="N505" t="s">
        <v>109</v>
      </c>
      <c r="O505" t="s">
        <v>110</v>
      </c>
      <c r="P505" t="s">
        <v>111</v>
      </c>
      <c r="Q505">
        <v>40</v>
      </c>
      <c r="U505" t="s">
        <v>112</v>
      </c>
      <c r="V505" t="s">
        <v>113</v>
      </c>
      <c r="W505" t="str">
        <f t="shared" si="19"/>
        <v>Data Communications and Network Security</v>
      </c>
    </row>
    <row r="506" spans="1:23" x14ac:dyDescent="0.25">
      <c r="A506" t="s">
        <v>262</v>
      </c>
      <c r="B506" s="16" t="s">
        <v>263</v>
      </c>
      <c r="C506" t="str">
        <f t="shared" si="17"/>
        <v>Digital Technology Solutions BSc - Network Engineering</v>
      </c>
      <c r="D506">
        <v>45</v>
      </c>
      <c r="E506">
        <v>1543</v>
      </c>
      <c r="F506" t="b">
        <v>0</v>
      </c>
      <c r="G506" t="b">
        <v>1</v>
      </c>
      <c r="H506">
        <v>4</v>
      </c>
      <c r="I506">
        <v>4</v>
      </c>
      <c r="J506" t="s">
        <v>197</v>
      </c>
      <c r="K506" t="s">
        <v>114</v>
      </c>
      <c r="L506" t="s">
        <v>154</v>
      </c>
      <c r="M506" t="s">
        <v>116</v>
      </c>
      <c r="N506" t="s">
        <v>117</v>
      </c>
      <c r="O506" t="s">
        <v>118</v>
      </c>
      <c r="P506" t="s">
        <v>111</v>
      </c>
      <c r="Q506">
        <v>24</v>
      </c>
      <c r="R506">
        <v>4</v>
      </c>
      <c r="T506">
        <v>4</v>
      </c>
      <c r="U506" t="s">
        <v>112</v>
      </c>
      <c r="V506" t="s">
        <v>113</v>
      </c>
      <c r="W506" t="str">
        <f t="shared" si="19"/>
        <v>Data Communications and Network Security</v>
      </c>
    </row>
    <row r="507" spans="1:23" x14ac:dyDescent="0.25">
      <c r="A507" t="s">
        <v>262</v>
      </c>
      <c r="B507" s="16" t="s">
        <v>263</v>
      </c>
      <c r="C507" t="str">
        <f t="shared" si="17"/>
        <v>Digital Technology Solutions BSc - Network Engineering</v>
      </c>
      <c r="D507">
        <v>45</v>
      </c>
      <c r="E507">
        <v>1543</v>
      </c>
      <c r="F507" t="b">
        <v>0</v>
      </c>
      <c r="G507" t="b">
        <v>1</v>
      </c>
      <c r="H507">
        <v>4</v>
      </c>
      <c r="I507">
        <v>4</v>
      </c>
      <c r="J507" t="s">
        <v>197</v>
      </c>
      <c r="K507" t="s">
        <v>119</v>
      </c>
      <c r="L507" t="s">
        <v>119</v>
      </c>
      <c r="M507" t="s">
        <v>116</v>
      </c>
      <c r="N507" t="s">
        <v>109</v>
      </c>
      <c r="O507" t="s">
        <v>118</v>
      </c>
      <c r="P507" t="s">
        <v>121</v>
      </c>
      <c r="Q507">
        <v>106</v>
      </c>
      <c r="U507" t="s">
        <v>112</v>
      </c>
      <c r="V507" t="s">
        <v>113</v>
      </c>
      <c r="W507" t="str">
        <f t="shared" si="19"/>
        <v>Data Communications and Network Security</v>
      </c>
    </row>
    <row r="508" spans="1:23" x14ac:dyDescent="0.25">
      <c r="A508" t="s">
        <v>262</v>
      </c>
      <c r="B508" s="16" t="s">
        <v>263</v>
      </c>
      <c r="C508" t="str">
        <f t="shared" si="17"/>
        <v>Digital Technology Solutions BSc - Network Engineering</v>
      </c>
      <c r="D508">
        <v>45</v>
      </c>
      <c r="E508">
        <v>1543</v>
      </c>
      <c r="F508" t="b">
        <v>0</v>
      </c>
      <c r="G508" t="b">
        <v>1</v>
      </c>
      <c r="H508">
        <v>4</v>
      </c>
      <c r="I508">
        <v>4</v>
      </c>
      <c r="J508" t="s">
        <v>197</v>
      </c>
      <c r="K508" t="s">
        <v>122</v>
      </c>
      <c r="L508" t="s">
        <v>122</v>
      </c>
      <c r="M508" t="s">
        <v>122</v>
      </c>
      <c r="N508" t="s">
        <v>64</v>
      </c>
      <c r="O508" t="s">
        <v>116</v>
      </c>
      <c r="P508" t="s">
        <v>111</v>
      </c>
      <c r="Q508">
        <v>30</v>
      </c>
      <c r="U508" t="s">
        <v>112</v>
      </c>
      <c r="V508" t="s">
        <v>113</v>
      </c>
      <c r="W508" t="str">
        <f t="shared" si="19"/>
        <v>Data Communications and Network Security</v>
      </c>
    </row>
    <row r="509" spans="1:23" x14ac:dyDescent="0.25">
      <c r="A509" t="s">
        <v>262</v>
      </c>
      <c r="B509" s="16" t="s">
        <v>263</v>
      </c>
      <c r="C509" t="str">
        <f t="shared" si="17"/>
        <v>Digital Technology Solutions BSc - Network Engineering</v>
      </c>
      <c r="D509">
        <v>45</v>
      </c>
      <c r="E509">
        <v>1543</v>
      </c>
      <c r="F509" t="b">
        <v>0</v>
      </c>
      <c r="G509" t="b">
        <v>1</v>
      </c>
      <c r="H509">
        <v>4</v>
      </c>
      <c r="I509">
        <v>5</v>
      </c>
      <c r="J509" t="s">
        <v>198</v>
      </c>
      <c r="K509" t="s">
        <v>106</v>
      </c>
      <c r="L509" t="s">
        <v>107</v>
      </c>
      <c r="M509" t="s">
        <v>108</v>
      </c>
      <c r="N509" t="s">
        <v>109</v>
      </c>
      <c r="O509" t="s">
        <v>110</v>
      </c>
      <c r="P509" t="s">
        <v>111</v>
      </c>
      <c r="Q509">
        <v>40</v>
      </c>
      <c r="U509" t="s">
        <v>112</v>
      </c>
      <c r="V509" t="s">
        <v>113</v>
      </c>
      <c r="W509" t="str">
        <f t="shared" si="19"/>
        <v>Data Modelling and Database Design</v>
      </c>
    </row>
    <row r="510" spans="1:23" x14ac:dyDescent="0.25">
      <c r="A510" t="s">
        <v>262</v>
      </c>
      <c r="B510" s="16" t="s">
        <v>263</v>
      </c>
      <c r="C510" t="str">
        <f t="shared" si="17"/>
        <v>Digital Technology Solutions BSc - Network Engineering</v>
      </c>
      <c r="D510">
        <v>45</v>
      </c>
      <c r="E510">
        <v>1543</v>
      </c>
      <c r="F510" t="b">
        <v>0</v>
      </c>
      <c r="G510" t="b">
        <v>1</v>
      </c>
      <c r="H510">
        <v>4</v>
      </c>
      <c r="I510">
        <v>5</v>
      </c>
      <c r="J510" t="s">
        <v>198</v>
      </c>
      <c r="K510" t="s">
        <v>114</v>
      </c>
      <c r="L510" t="s">
        <v>154</v>
      </c>
      <c r="M510" t="s">
        <v>116</v>
      </c>
      <c r="N510" t="s">
        <v>117</v>
      </c>
      <c r="O510" t="s">
        <v>118</v>
      </c>
      <c r="P510" t="s">
        <v>111</v>
      </c>
      <c r="Q510">
        <v>24</v>
      </c>
      <c r="R510">
        <v>4</v>
      </c>
      <c r="T510">
        <v>4</v>
      </c>
      <c r="U510" t="s">
        <v>112</v>
      </c>
      <c r="V510" t="s">
        <v>113</v>
      </c>
      <c r="W510" t="str">
        <f t="shared" si="19"/>
        <v>Data Modelling and Database Design</v>
      </c>
    </row>
    <row r="511" spans="1:23" x14ac:dyDescent="0.25">
      <c r="A511" t="s">
        <v>262</v>
      </c>
      <c r="B511" s="16" t="s">
        <v>263</v>
      </c>
      <c r="C511" t="str">
        <f t="shared" si="17"/>
        <v>Digital Technology Solutions BSc - Network Engineering</v>
      </c>
      <c r="D511">
        <v>45</v>
      </c>
      <c r="E511">
        <v>1543</v>
      </c>
      <c r="F511" t="b">
        <v>0</v>
      </c>
      <c r="G511" t="b">
        <v>1</v>
      </c>
      <c r="H511">
        <v>4</v>
      </c>
      <c r="I511">
        <v>5</v>
      </c>
      <c r="J511" t="s">
        <v>198</v>
      </c>
      <c r="K511" t="s">
        <v>119</v>
      </c>
      <c r="L511" t="s">
        <v>119</v>
      </c>
      <c r="M511" t="s">
        <v>116</v>
      </c>
      <c r="N511" t="s">
        <v>109</v>
      </c>
      <c r="O511" t="s">
        <v>118</v>
      </c>
      <c r="P511" t="s">
        <v>121</v>
      </c>
      <c r="Q511">
        <v>106</v>
      </c>
      <c r="U511" t="s">
        <v>112</v>
      </c>
      <c r="V511" t="s">
        <v>113</v>
      </c>
      <c r="W511" t="str">
        <f t="shared" si="19"/>
        <v>Data Modelling and Database Design</v>
      </c>
    </row>
    <row r="512" spans="1:23" x14ac:dyDescent="0.25">
      <c r="A512" t="s">
        <v>262</v>
      </c>
      <c r="B512" s="16" t="s">
        <v>263</v>
      </c>
      <c r="C512" t="str">
        <f t="shared" si="17"/>
        <v>Digital Technology Solutions BSc - Network Engineering</v>
      </c>
      <c r="D512">
        <v>45</v>
      </c>
      <c r="E512">
        <v>1543</v>
      </c>
      <c r="F512" t="b">
        <v>0</v>
      </c>
      <c r="G512" t="b">
        <v>1</v>
      </c>
      <c r="H512">
        <v>4</v>
      </c>
      <c r="I512">
        <v>5</v>
      </c>
      <c r="J512" t="s">
        <v>198</v>
      </c>
      <c r="K512" t="s">
        <v>122</v>
      </c>
      <c r="L512" t="s">
        <v>122</v>
      </c>
      <c r="M512" t="s">
        <v>122</v>
      </c>
      <c r="N512" t="s">
        <v>64</v>
      </c>
      <c r="O512" t="s">
        <v>116</v>
      </c>
      <c r="P512" t="s">
        <v>111</v>
      </c>
      <c r="Q512">
        <v>30</v>
      </c>
      <c r="U512" t="s">
        <v>112</v>
      </c>
      <c r="V512" t="s">
        <v>113</v>
      </c>
      <c r="W512" t="str">
        <f t="shared" si="19"/>
        <v>Data Modelling and Database Design</v>
      </c>
    </row>
    <row r="513" spans="1:23" x14ac:dyDescent="0.25">
      <c r="A513" t="s">
        <v>262</v>
      </c>
      <c r="B513" s="16" t="s">
        <v>263</v>
      </c>
      <c r="C513" t="str">
        <f t="shared" si="17"/>
        <v>Digital Technology Solutions BSc - Network Engineering</v>
      </c>
      <c r="D513">
        <v>45</v>
      </c>
      <c r="E513">
        <v>1543</v>
      </c>
      <c r="F513" t="b">
        <v>0</v>
      </c>
      <c r="G513" t="b">
        <v>1</v>
      </c>
      <c r="H513">
        <v>4</v>
      </c>
      <c r="I513">
        <v>6</v>
      </c>
      <c r="J513" t="s">
        <v>135</v>
      </c>
      <c r="K513" t="s">
        <v>106</v>
      </c>
      <c r="L513" t="s">
        <v>107</v>
      </c>
      <c r="M513" t="s">
        <v>108</v>
      </c>
      <c r="N513" t="s">
        <v>109</v>
      </c>
      <c r="O513" t="s">
        <v>110</v>
      </c>
      <c r="P513" t="s">
        <v>111</v>
      </c>
      <c r="Q513">
        <v>40</v>
      </c>
      <c r="U513" t="s">
        <v>112</v>
      </c>
      <c r="V513" t="s">
        <v>113</v>
      </c>
      <c r="W513" t="str">
        <f t="shared" si="19"/>
        <v>Professional Practice and Portfolio Development 1</v>
      </c>
    </row>
    <row r="514" spans="1:23" x14ac:dyDescent="0.25">
      <c r="A514" t="s">
        <v>262</v>
      </c>
      <c r="B514" s="16" t="s">
        <v>263</v>
      </c>
      <c r="C514" t="str">
        <f t="shared" si="17"/>
        <v>Digital Technology Solutions BSc - Network Engineering</v>
      </c>
      <c r="D514">
        <v>45</v>
      </c>
      <c r="E514">
        <v>1543</v>
      </c>
      <c r="F514" t="b">
        <v>0</v>
      </c>
      <c r="G514" t="b">
        <v>1</v>
      </c>
      <c r="H514">
        <v>4</v>
      </c>
      <c r="I514">
        <v>6</v>
      </c>
      <c r="J514" t="s">
        <v>135</v>
      </c>
      <c r="K514" t="s">
        <v>114</v>
      </c>
      <c r="L514" t="s">
        <v>154</v>
      </c>
      <c r="M514" t="s">
        <v>116</v>
      </c>
      <c r="N514" t="s">
        <v>117</v>
      </c>
      <c r="O514" t="s">
        <v>118</v>
      </c>
      <c r="P514" t="s">
        <v>111</v>
      </c>
      <c r="Q514">
        <v>24</v>
      </c>
      <c r="R514">
        <v>4</v>
      </c>
      <c r="T514">
        <v>4</v>
      </c>
      <c r="U514" t="s">
        <v>112</v>
      </c>
      <c r="V514" t="s">
        <v>113</v>
      </c>
      <c r="W514" t="str">
        <f t="shared" si="19"/>
        <v>Professional Practice and Portfolio Development 1</v>
      </c>
    </row>
    <row r="515" spans="1:23" x14ac:dyDescent="0.25">
      <c r="A515" t="s">
        <v>262</v>
      </c>
      <c r="B515" s="16" t="s">
        <v>263</v>
      </c>
      <c r="C515" t="str">
        <f t="shared" si="17"/>
        <v>Digital Technology Solutions BSc - Network Engineering</v>
      </c>
      <c r="D515">
        <v>45</v>
      </c>
      <c r="E515">
        <v>1543</v>
      </c>
      <c r="F515" t="b">
        <v>0</v>
      </c>
      <c r="G515" t="b">
        <v>1</v>
      </c>
      <c r="H515">
        <v>4</v>
      </c>
      <c r="I515">
        <v>6</v>
      </c>
      <c r="J515" t="s">
        <v>135</v>
      </c>
      <c r="K515" t="s">
        <v>119</v>
      </c>
      <c r="L515" t="s">
        <v>119</v>
      </c>
      <c r="M515" t="s">
        <v>116</v>
      </c>
      <c r="N515" t="s">
        <v>109</v>
      </c>
      <c r="O515" t="s">
        <v>118</v>
      </c>
      <c r="P515" t="s">
        <v>121</v>
      </c>
      <c r="Q515">
        <v>106</v>
      </c>
      <c r="U515" t="s">
        <v>112</v>
      </c>
      <c r="V515" t="s">
        <v>113</v>
      </c>
      <c r="W515" t="str">
        <f t="shared" si="19"/>
        <v>Professional Practice and Portfolio Development 1</v>
      </c>
    </row>
    <row r="516" spans="1:23" x14ac:dyDescent="0.25">
      <c r="A516" t="s">
        <v>262</v>
      </c>
      <c r="B516" s="16" t="s">
        <v>263</v>
      </c>
      <c r="C516" t="str">
        <f t="shared" si="17"/>
        <v>Digital Technology Solutions BSc - Network Engineering</v>
      </c>
      <c r="D516">
        <v>45</v>
      </c>
      <c r="E516">
        <v>1543</v>
      </c>
      <c r="F516" t="b">
        <v>0</v>
      </c>
      <c r="G516" t="b">
        <v>1</v>
      </c>
      <c r="H516">
        <v>4</v>
      </c>
      <c r="I516">
        <v>6</v>
      </c>
      <c r="J516" t="s">
        <v>135</v>
      </c>
      <c r="K516" t="s">
        <v>122</v>
      </c>
      <c r="L516" t="s">
        <v>122</v>
      </c>
      <c r="M516" t="s">
        <v>122</v>
      </c>
      <c r="N516" t="s">
        <v>64</v>
      </c>
      <c r="O516" t="s">
        <v>116</v>
      </c>
      <c r="P516" t="s">
        <v>111</v>
      </c>
      <c r="Q516">
        <v>30</v>
      </c>
      <c r="U516" t="s">
        <v>112</v>
      </c>
      <c r="V516" t="s">
        <v>113</v>
      </c>
      <c r="W516" t="str">
        <f t="shared" si="19"/>
        <v>Professional Practice and Portfolio Development 1</v>
      </c>
    </row>
    <row r="517" spans="1:23" x14ac:dyDescent="0.25">
      <c r="A517" t="s">
        <v>262</v>
      </c>
      <c r="B517" s="16" t="s">
        <v>263</v>
      </c>
      <c r="C517" t="str">
        <f t="shared" si="17"/>
        <v>Digital Technology Solutions BSc - Network Engineering</v>
      </c>
      <c r="D517">
        <v>45</v>
      </c>
      <c r="E517">
        <v>1543</v>
      </c>
      <c r="F517" t="b">
        <v>0</v>
      </c>
      <c r="G517" t="b">
        <v>1</v>
      </c>
      <c r="H517">
        <v>5</v>
      </c>
      <c r="I517">
        <v>7</v>
      </c>
      <c r="J517" t="s">
        <v>199</v>
      </c>
      <c r="K517" t="s">
        <v>106</v>
      </c>
      <c r="L517" t="s">
        <v>107</v>
      </c>
      <c r="M517" t="s">
        <v>108</v>
      </c>
      <c r="N517" t="s">
        <v>109</v>
      </c>
      <c r="O517" t="s">
        <v>110</v>
      </c>
      <c r="P517" t="s">
        <v>111</v>
      </c>
      <c r="Q517">
        <v>40</v>
      </c>
      <c r="U517" t="s">
        <v>112</v>
      </c>
      <c r="V517" t="s">
        <v>113</v>
      </c>
      <c r="W517" t="str">
        <f t="shared" si="19"/>
        <v>Business Systems and Processes</v>
      </c>
    </row>
    <row r="518" spans="1:23" x14ac:dyDescent="0.25">
      <c r="A518" t="s">
        <v>262</v>
      </c>
      <c r="B518" s="16" t="s">
        <v>263</v>
      </c>
      <c r="C518" t="str">
        <f t="shared" si="17"/>
        <v>Digital Technology Solutions BSc - Network Engineering</v>
      </c>
      <c r="D518">
        <v>45</v>
      </c>
      <c r="E518">
        <v>1543</v>
      </c>
      <c r="F518" t="b">
        <v>0</v>
      </c>
      <c r="G518" t="b">
        <v>1</v>
      </c>
      <c r="H518">
        <v>5</v>
      </c>
      <c r="I518">
        <v>7</v>
      </c>
      <c r="J518" t="s">
        <v>199</v>
      </c>
      <c r="K518" t="s">
        <v>114</v>
      </c>
      <c r="L518" t="s">
        <v>115</v>
      </c>
      <c r="M518" t="s">
        <v>116</v>
      </c>
      <c r="N518" t="s">
        <v>117</v>
      </c>
      <c r="O518" t="s">
        <v>118</v>
      </c>
      <c r="P518" t="s">
        <v>111</v>
      </c>
      <c r="Q518">
        <v>18</v>
      </c>
      <c r="R518">
        <v>3</v>
      </c>
      <c r="T518">
        <v>3</v>
      </c>
      <c r="U518" t="s">
        <v>112</v>
      </c>
      <c r="V518" t="s">
        <v>113</v>
      </c>
      <c r="W518" t="str">
        <f t="shared" si="19"/>
        <v>Business Systems and Processes</v>
      </c>
    </row>
    <row r="519" spans="1:23" x14ac:dyDescent="0.25">
      <c r="A519" t="s">
        <v>262</v>
      </c>
      <c r="B519" s="16" t="s">
        <v>263</v>
      </c>
      <c r="C519" t="str">
        <f t="shared" si="17"/>
        <v>Digital Technology Solutions BSc - Network Engineering</v>
      </c>
      <c r="D519">
        <v>45</v>
      </c>
      <c r="E519">
        <v>1543</v>
      </c>
      <c r="F519" t="b">
        <v>0</v>
      </c>
      <c r="G519" t="b">
        <v>1</v>
      </c>
      <c r="H519">
        <v>5</v>
      </c>
      <c r="I519">
        <v>7</v>
      </c>
      <c r="J519" t="s">
        <v>199</v>
      </c>
      <c r="K519" t="s">
        <v>119</v>
      </c>
      <c r="L519" t="s">
        <v>119</v>
      </c>
      <c r="M519" t="s">
        <v>116</v>
      </c>
      <c r="N519" t="s">
        <v>109</v>
      </c>
      <c r="O519" t="s">
        <v>118</v>
      </c>
      <c r="P519" t="s">
        <v>121</v>
      </c>
      <c r="Q519">
        <v>112</v>
      </c>
      <c r="U519" t="s">
        <v>112</v>
      </c>
      <c r="V519" t="s">
        <v>113</v>
      </c>
      <c r="W519" t="str">
        <f t="shared" si="19"/>
        <v>Business Systems and Processes</v>
      </c>
    </row>
    <row r="520" spans="1:23" x14ac:dyDescent="0.25">
      <c r="A520" t="s">
        <v>262</v>
      </c>
      <c r="B520" s="16" t="s">
        <v>263</v>
      </c>
      <c r="C520" t="str">
        <f t="shared" si="17"/>
        <v>Digital Technology Solutions BSc - Network Engineering</v>
      </c>
      <c r="D520">
        <v>45</v>
      </c>
      <c r="E520">
        <v>1543</v>
      </c>
      <c r="F520" t="b">
        <v>0</v>
      </c>
      <c r="G520" t="b">
        <v>1</v>
      </c>
      <c r="H520">
        <v>5</v>
      </c>
      <c r="I520">
        <v>7</v>
      </c>
      <c r="J520" t="s">
        <v>199</v>
      </c>
      <c r="K520" t="s">
        <v>122</v>
      </c>
      <c r="L520" t="s">
        <v>122</v>
      </c>
      <c r="M520" t="s">
        <v>122</v>
      </c>
      <c r="N520" t="s">
        <v>64</v>
      </c>
      <c r="O520" t="s">
        <v>116</v>
      </c>
      <c r="P520" t="s">
        <v>111</v>
      </c>
      <c r="Q520">
        <v>30</v>
      </c>
      <c r="U520" t="s">
        <v>112</v>
      </c>
      <c r="V520" t="s">
        <v>113</v>
      </c>
      <c r="W520" t="str">
        <f t="shared" si="19"/>
        <v>Business Systems and Processes</v>
      </c>
    </row>
    <row r="521" spans="1:23" x14ac:dyDescent="0.25">
      <c r="A521" t="s">
        <v>262</v>
      </c>
      <c r="B521" s="16" t="s">
        <v>263</v>
      </c>
      <c r="C521" t="str">
        <f t="shared" si="17"/>
        <v>Digital Technology Solutions BSc - Network Engineering</v>
      </c>
      <c r="D521">
        <v>45</v>
      </c>
      <c r="E521">
        <v>1543</v>
      </c>
      <c r="F521" t="b">
        <v>0</v>
      </c>
      <c r="G521" t="b">
        <v>1</v>
      </c>
      <c r="H521">
        <v>5</v>
      </c>
      <c r="I521">
        <v>8</v>
      </c>
      <c r="J521" t="s">
        <v>201</v>
      </c>
      <c r="K521" t="s">
        <v>106</v>
      </c>
      <c r="L521" t="s">
        <v>107</v>
      </c>
      <c r="M521" t="s">
        <v>108</v>
      </c>
      <c r="N521" t="s">
        <v>109</v>
      </c>
      <c r="O521" t="s">
        <v>110</v>
      </c>
      <c r="P521" t="s">
        <v>111</v>
      </c>
      <c r="Q521">
        <v>40</v>
      </c>
      <c r="U521" t="s">
        <v>112</v>
      </c>
      <c r="V521" t="s">
        <v>113</v>
      </c>
      <c r="W521" t="str">
        <f t="shared" si="19"/>
        <v>Cloud Solutions and Architectures</v>
      </c>
    </row>
    <row r="522" spans="1:23" x14ac:dyDescent="0.25">
      <c r="A522" t="s">
        <v>262</v>
      </c>
      <c r="B522" s="16" t="s">
        <v>263</v>
      </c>
      <c r="C522" t="str">
        <f t="shared" si="17"/>
        <v>Digital Technology Solutions BSc - Network Engineering</v>
      </c>
      <c r="D522">
        <v>45</v>
      </c>
      <c r="E522">
        <v>1543</v>
      </c>
      <c r="F522" t="b">
        <v>0</v>
      </c>
      <c r="G522" t="b">
        <v>1</v>
      </c>
      <c r="H522">
        <v>5</v>
      </c>
      <c r="I522">
        <v>8</v>
      </c>
      <c r="J522" t="s">
        <v>201</v>
      </c>
      <c r="K522" t="s">
        <v>114</v>
      </c>
      <c r="L522" t="s">
        <v>115</v>
      </c>
      <c r="M522" t="s">
        <v>116</v>
      </c>
      <c r="N522" t="s">
        <v>117</v>
      </c>
      <c r="O522" t="s">
        <v>118</v>
      </c>
      <c r="P522" t="s">
        <v>111</v>
      </c>
      <c r="Q522">
        <v>18</v>
      </c>
      <c r="R522">
        <v>3</v>
      </c>
      <c r="T522">
        <v>3</v>
      </c>
      <c r="U522" t="s">
        <v>112</v>
      </c>
      <c r="V522" t="s">
        <v>113</v>
      </c>
      <c r="W522" t="str">
        <f t="shared" si="19"/>
        <v>Cloud Solutions and Architectures</v>
      </c>
    </row>
    <row r="523" spans="1:23" x14ac:dyDescent="0.25">
      <c r="A523" t="s">
        <v>262</v>
      </c>
      <c r="B523" s="16" t="s">
        <v>263</v>
      </c>
      <c r="C523" t="str">
        <f t="shared" si="17"/>
        <v>Digital Technology Solutions BSc - Network Engineering</v>
      </c>
      <c r="D523">
        <v>45</v>
      </c>
      <c r="E523">
        <v>1543</v>
      </c>
      <c r="F523" t="b">
        <v>0</v>
      </c>
      <c r="G523" t="b">
        <v>1</v>
      </c>
      <c r="H523">
        <v>5</v>
      </c>
      <c r="I523">
        <v>8</v>
      </c>
      <c r="J523" t="s">
        <v>201</v>
      </c>
      <c r="K523" t="s">
        <v>119</v>
      </c>
      <c r="L523" t="s">
        <v>119</v>
      </c>
      <c r="M523" t="s">
        <v>116</v>
      </c>
      <c r="N523" t="s">
        <v>109</v>
      </c>
      <c r="O523" t="s">
        <v>118</v>
      </c>
      <c r="P523" t="s">
        <v>121</v>
      </c>
      <c r="Q523">
        <v>112</v>
      </c>
      <c r="U523" t="s">
        <v>112</v>
      </c>
      <c r="V523" t="s">
        <v>113</v>
      </c>
      <c r="W523" t="str">
        <f t="shared" si="19"/>
        <v>Cloud Solutions and Architectures</v>
      </c>
    </row>
    <row r="524" spans="1:23" x14ac:dyDescent="0.25">
      <c r="A524" t="s">
        <v>262</v>
      </c>
      <c r="B524" s="16" t="s">
        <v>263</v>
      </c>
      <c r="C524" t="str">
        <f t="shared" si="17"/>
        <v>Digital Technology Solutions BSc - Network Engineering</v>
      </c>
      <c r="D524">
        <v>45</v>
      </c>
      <c r="E524">
        <v>1543</v>
      </c>
      <c r="F524" t="b">
        <v>0</v>
      </c>
      <c r="G524" t="b">
        <v>1</v>
      </c>
      <c r="H524">
        <v>5</v>
      </c>
      <c r="I524">
        <v>8</v>
      </c>
      <c r="J524" t="s">
        <v>201</v>
      </c>
      <c r="K524" t="s">
        <v>122</v>
      </c>
      <c r="L524" t="s">
        <v>122</v>
      </c>
      <c r="M524" t="s">
        <v>122</v>
      </c>
      <c r="N524" t="s">
        <v>64</v>
      </c>
      <c r="O524" t="s">
        <v>116</v>
      </c>
      <c r="P524" t="s">
        <v>111</v>
      </c>
      <c r="Q524">
        <v>30</v>
      </c>
      <c r="U524" t="s">
        <v>112</v>
      </c>
      <c r="V524" t="s">
        <v>113</v>
      </c>
      <c r="W524" t="str">
        <f t="shared" si="19"/>
        <v>Cloud Solutions and Architectures</v>
      </c>
    </row>
    <row r="525" spans="1:23" x14ac:dyDescent="0.25">
      <c r="A525" t="s">
        <v>262</v>
      </c>
      <c r="B525" s="16" t="s">
        <v>263</v>
      </c>
      <c r="C525" t="str">
        <f t="shared" si="17"/>
        <v>Digital Technology Solutions BSc - Network Engineering</v>
      </c>
      <c r="D525">
        <v>45</v>
      </c>
      <c r="E525">
        <v>1543</v>
      </c>
      <c r="F525" t="b">
        <v>0</v>
      </c>
      <c r="G525" t="b">
        <v>1</v>
      </c>
      <c r="H525">
        <v>5</v>
      </c>
      <c r="I525">
        <v>9</v>
      </c>
      <c r="J525" t="s">
        <v>203</v>
      </c>
      <c r="K525" t="s">
        <v>106</v>
      </c>
      <c r="L525" t="s">
        <v>107</v>
      </c>
      <c r="M525" t="s">
        <v>108</v>
      </c>
      <c r="N525" t="s">
        <v>109</v>
      </c>
      <c r="O525" t="s">
        <v>110</v>
      </c>
      <c r="P525" t="s">
        <v>111</v>
      </c>
      <c r="Q525">
        <v>40</v>
      </c>
      <c r="U525" t="s">
        <v>112</v>
      </c>
      <c r="V525" t="s">
        <v>113</v>
      </c>
      <c r="W525" t="str">
        <f t="shared" ref="W525:W556" si="20">IF(RIGHT(J525)=")",LEFT(J525,FIND("(",J525)-2),J525)</f>
        <v>Cyber Security</v>
      </c>
    </row>
    <row r="526" spans="1:23" x14ac:dyDescent="0.25">
      <c r="A526" t="s">
        <v>262</v>
      </c>
      <c r="B526" s="16" t="s">
        <v>263</v>
      </c>
      <c r="C526" t="str">
        <f t="shared" si="17"/>
        <v>Digital Technology Solutions BSc - Network Engineering</v>
      </c>
      <c r="D526">
        <v>45</v>
      </c>
      <c r="E526">
        <v>1543</v>
      </c>
      <c r="F526" t="b">
        <v>0</v>
      </c>
      <c r="G526" t="b">
        <v>1</v>
      </c>
      <c r="H526">
        <v>5</v>
      </c>
      <c r="I526">
        <v>9</v>
      </c>
      <c r="J526" t="s">
        <v>203</v>
      </c>
      <c r="K526" t="s">
        <v>114</v>
      </c>
      <c r="L526" t="s">
        <v>115</v>
      </c>
      <c r="M526" t="s">
        <v>116</v>
      </c>
      <c r="N526" t="s">
        <v>117</v>
      </c>
      <c r="O526" t="s">
        <v>118</v>
      </c>
      <c r="P526" t="s">
        <v>111</v>
      </c>
      <c r="Q526">
        <v>18</v>
      </c>
      <c r="R526">
        <v>3</v>
      </c>
      <c r="T526">
        <v>3</v>
      </c>
      <c r="U526" t="s">
        <v>112</v>
      </c>
      <c r="V526" t="s">
        <v>113</v>
      </c>
      <c r="W526" t="str">
        <f t="shared" si="20"/>
        <v>Cyber Security</v>
      </c>
    </row>
    <row r="527" spans="1:23" x14ac:dyDescent="0.25">
      <c r="A527" t="s">
        <v>262</v>
      </c>
      <c r="B527" s="16" t="s">
        <v>263</v>
      </c>
      <c r="C527" t="str">
        <f t="shared" si="17"/>
        <v>Digital Technology Solutions BSc - Network Engineering</v>
      </c>
      <c r="D527">
        <v>45</v>
      </c>
      <c r="E527">
        <v>1543</v>
      </c>
      <c r="F527" t="b">
        <v>0</v>
      </c>
      <c r="G527" t="b">
        <v>1</v>
      </c>
      <c r="H527">
        <v>5</v>
      </c>
      <c r="I527">
        <v>9</v>
      </c>
      <c r="J527" t="s">
        <v>203</v>
      </c>
      <c r="K527" t="s">
        <v>119</v>
      </c>
      <c r="L527" t="s">
        <v>119</v>
      </c>
      <c r="M527" t="s">
        <v>116</v>
      </c>
      <c r="N527" t="s">
        <v>109</v>
      </c>
      <c r="O527" t="s">
        <v>118</v>
      </c>
      <c r="P527" t="s">
        <v>121</v>
      </c>
      <c r="Q527">
        <v>112</v>
      </c>
      <c r="U527" t="s">
        <v>112</v>
      </c>
      <c r="V527" t="s">
        <v>113</v>
      </c>
      <c r="W527" t="str">
        <f t="shared" si="20"/>
        <v>Cyber Security</v>
      </c>
    </row>
    <row r="528" spans="1:23" x14ac:dyDescent="0.25">
      <c r="A528" t="s">
        <v>262</v>
      </c>
      <c r="B528" s="16" t="s">
        <v>263</v>
      </c>
      <c r="C528" t="str">
        <f t="shared" si="17"/>
        <v>Digital Technology Solutions BSc - Network Engineering</v>
      </c>
      <c r="D528">
        <v>45</v>
      </c>
      <c r="E528">
        <v>1543</v>
      </c>
      <c r="F528" t="b">
        <v>0</v>
      </c>
      <c r="G528" t="b">
        <v>1</v>
      </c>
      <c r="H528">
        <v>5</v>
      </c>
      <c r="I528">
        <v>9</v>
      </c>
      <c r="J528" t="s">
        <v>203</v>
      </c>
      <c r="K528" t="s">
        <v>122</v>
      </c>
      <c r="L528" t="s">
        <v>122</v>
      </c>
      <c r="M528" t="s">
        <v>122</v>
      </c>
      <c r="N528" t="s">
        <v>64</v>
      </c>
      <c r="O528" t="s">
        <v>116</v>
      </c>
      <c r="P528" t="s">
        <v>111</v>
      </c>
      <c r="Q528">
        <v>30</v>
      </c>
      <c r="U528" t="s">
        <v>112</v>
      </c>
      <c r="V528" t="s">
        <v>113</v>
      </c>
      <c r="W528" t="str">
        <f t="shared" si="20"/>
        <v>Cyber Security</v>
      </c>
    </row>
    <row r="529" spans="1:23" x14ac:dyDescent="0.25">
      <c r="A529" t="s">
        <v>262</v>
      </c>
      <c r="B529" s="16" t="s">
        <v>263</v>
      </c>
      <c r="C529" t="str">
        <f t="shared" si="17"/>
        <v>Digital Technology Solutions BSc - Network Engineering</v>
      </c>
      <c r="D529">
        <v>45</v>
      </c>
      <c r="E529">
        <v>1543</v>
      </c>
      <c r="F529" t="b">
        <v>0</v>
      </c>
      <c r="G529" t="b">
        <v>1</v>
      </c>
      <c r="H529">
        <v>5</v>
      </c>
      <c r="I529">
        <v>10</v>
      </c>
      <c r="J529" t="s">
        <v>204</v>
      </c>
      <c r="K529" t="s">
        <v>106</v>
      </c>
      <c r="L529" t="s">
        <v>107</v>
      </c>
      <c r="M529" t="s">
        <v>108</v>
      </c>
      <c r="N529" t="s">
        <v>109</v>
      </c>
      <c r="O529" t="s">
        <v>110</v>
      </c>
      <c r="P529" t="s">
        <v>111</v>
      </c>
      <c r="Q529">
        <v>40</v>
      </c>
      <c r="U529" t="s">
        <v>112</v>
      </c>
      <c r="V529" t="s">
        <v>113</v>
      </c>
      <c r="W529" t="str">
        <f t="shared" si="20"/>
        <v>Practical Data Analytics</v>
      </c>
    </row>
    <row r="530" spans="1:23" x14ac:dyDescent="0.25">
      <c r="A530" t="s">
        <v>262</v>
      </c>
      <c r="B530" s="16" t="s">
        <v>263</v>
      </c>
      <c r="C530" t="str">
        <f t="shared" si="17"/>
        <v>Digital Technology Solutions BSc - Network Engineering</v>
      </c>
      <c r="D530">
        <v>45</v>
      </c>
      <c r="E530">
        <v>1543</v>
      </c>
      <c r="F530" t="b">
        <v>0</v>
      </c>
      <c r="G530" t="b">
        <v>1</v>
      </c>
      <c r="H530">
        <v>5</v>
      </c>
      <c r="I530">
        <v>10</v>
      </c>
      <c r="J530" t="s">
        <v>204</v>
      </c>
      <c r="K530" t="s">
        <v>114</v>
      </c>
      <c r="L530" t="s">
        <v>115</v>
      </c>
      <c r="M530" t="s">
        <v>116</v>
      </c>
      <c r="N530" t="s">
        <v>117</v>
      </c>
      <c r="O530" t="s">
        <v>118</v>
      </c>
      <c r="P530" t="s">
        <v>111</v>
      </c>
      <c r="Q530">
        <v>18</v>
      </c>
      <c r="R530">
        <v>3</v>
      </c>
      <c r="T530">
        <v>3</v>
      </c>
      <c r="U530" t="s">
        <v>112</v>
      </c>
      <c r="V530" t="s">
        <v>113</v>
      </c>
      <c r="W530" t="str">
        <f t="shared" si="20"/>
        <v>Practical Data Analytics</v>
      </c>
    </row>
    <row r="531" spans="1:23" x14ac:dyDescent="0.25">
      <c r="A531" t="s">
        <v>262</v>
      </c>
      <c r="B531" s="16" t="s">
        <v>263</v>
      </c>
      <c r="C531" t="str">
        <f t="shared" si="17"/>
        <v>Digital Technology Solutions BSc - Network Engineering</v>
      </c>
      <c r="D531">
        <v>45</v>
      </c>
      <c r="E531">
        <v>1543</v>
      </c>
      <c r="F531" t="b">
        <v>0</v>
      </c>
      <c r="G531" t="b">
        <v>1</v>
      </c>
      <c r="H531">
        <v>5</v>
      </c>
      <c r="I531">
        <v>10</v>
      </c>
      <c r="J531" t="s">
        <v>204</v>
      </c>
      <c r="K531" t="s">
        <v>119</v>
      </c>
      <c r="L531" t="s">
        <v>119</v>
      </c>
      <c r="M531" t="s">
        <v>116</v>
      </c>
      <c r="N531" t="s">
        <v>109</v>
      </c>
      <c r="O531" t="s">
        <v>118</v>
      </c>
      <c r="P531" t="s">
        <v>121</v>
      </c>
      <c r="Q531">
        <v>112</v>
      </c>
      <c r="U531" t="s">
        <v>112</v>
      </c>
      <c r="V531" t="s">
        <v>113</v>
      </c>
      <c r="W531" t="str">
        <f t="shared" si="20"/>
        <v>Practical Data Analytics</v>
      </c>
    </row>
    <row r="532" spans="1:23" x14ac:dyDescent="0.25">
      <c r="A532" t="s">
        <v>262</v>
      </c>
      <c r="B532" s="16" t="s">
        <v>263</v>
      </c>
      <c r="C532" t="str">
        <f t="shared" si="17"/>
        <v>Digital Technology Solutions BSc - Network Engineering</v>
      </c>
      <c r="D532">
        <v>45</v>
      </c>
      <c r="E532">
        <v>1543</v>
      </c>
      <c r="F532" t="b">
        <v>0</v>
      </c>
      <c r="G532" t="b">
        <v>1</v>
      </c>
      <c r="H532">
        <v>5</v>
      </c>
      <c r="I532">
        <v>10</v>
      </c>
      <c r="J532" t="s">
        <v>204</v>
      </c>
      <c r="K532" t="s">
        <v>122</v>
      </c>
      <c r="L532" t="s">
        <v>122</v>
      </c>
      <c r="M532" t="s">
        <v>122</v>
      </c>
      <c r="N532" t="s">
        <v>64</v>
      </c>
      <c r="O532" t="s">
        <v>116</v>
      </c>
      <c r="P532" t="s">
        <v>111</v>
      </c>
      <c r="Q532">
        <v>30</v>
      </c>
      <c r="U532" t="s">
        <v>112</v>
      </c>
      <c r="V532" t="s">
        <v>113</v>
      </c>
      <c r="W532" t="str">
        <f t="shared" si="20"/>
        <v>Practical Data Analytics</v>
      </c>
    </row>
    <row r="533" spans="1:23" x14ac:dyDescent="0.25">
      <c r="A533" t="s">
        <v>262</v>
      </c>
      <c r="B533" s="16" t="s">
        <v>263</v>
      </c>
      <c r="C533" t="str">
        <f t="shared" ref="C533:C596" si="21">IF(B533="N/A",A533,A533&amp;" - "&amp;B533)</f>
        <v>Digital Technology Solutions BSc - Network Engineering</v>
      </c>
      <c r="D533">
        <v>45</v>
      </c>
      <c r="E533">
        <v>1543</v>
      </c>
      <c r="F533" t="b">
        <v>0</v>
      </c>
      <c r="G533" t="b">
        <v>1</v>
      </c>
      <c r="H533">
        <v>5</v>
      </c>
      <c r="I533">
        <v>11</v>
      </c>
      <c r="J533" t="s">
        <v>264</v>
      </c>
      <c r="K533" t="s">
        <v>106</v>
      </c>
      <c r="L533" t="s">
        <v>107</v>
      </c>
      <c r="M533" t="s">
        <v>108</v>
      </c>
      <c r="N533" t="s">
        <v>109</v>
      </c>
      <c r="O533" t="s">
        <v>110</v>
      </c>
      <c r="P533" t="s">
        <v>111</v>
      </c>
      <c r="Q533">
        <v>40</v>
      </c>
      <c r="U533" t="s">
        <v>112</v>
      </c>
      <c r="V533" t="s">
        <v>113</v>
      </c>
      <c r="W533" t="str">
        <f t="shared" si="20"/>
        <v>Switching &amp; Routing</v>
      </c>
    </row>
    <row r="534" spans="1:23" x14ac:dyDescent="0.25">
      <c r="A534" t="s">
        <v>262</v>
      </c>
      <c r="B534" s="16" t="s">
        <v>263</v>
      </c>
      <c r="C534" t="str">
        <f t="shared" si="21"/>
        <v>Digital Technology Solutions BSc - Network Engineering</v>
      </c>
      <c r="D534">
        <v>45</v>
      </c>
      <c r="E534">
        <v>1543</v>
      </c>
      <c r="F534" t="b">
        <v>0</v>
      </c>
      <c r="G534" t="b">
        <v>1</v>
      </c>
      <c r="H534">
        <v>5</v>
      </c>
      <c r="I534">
        <v>11</v>
      </c>
      <c r="J534" t="s">
        <v>264</v>
      </c>
      <c r="K534" t="s">
        <v>114</v>
      </c>
      <c r="L534" t="s">
        <v>115</v>
      </c>
      <c r="M534" t="s">
        <v>116</v>
      </c>
      <c r="N534" t="s">
        <v>117</v>
      </c>
      <c r="O534" t="s">
        <v>118</v>
      </c>
      <c r="P534" t="s">
        <v>111</v>
      </c>
      <c r="Q534">
        <v>18</v>
      </c>
      <c r="R534">
        <v>3</v>
      </c>
      <c r="T534">
        <v>3</v>
      </c>
      <c r="U534" t="s">
        <v>112</v>
      </c>
      <c r="V534" t="s">
        <v>113</v>
      </c>
      <c r="W534" t="str">
        <f t="shared" si="20"/>
        <v>Switching &amp; Routing</v>
      </c>
    </row>
    <row r="535" spans="1:23" x14ac:dyDescent="0.25">
      <c r="A535" t="s">
        <v>262</v>
      </c>
      <c r="B535" s="16" t="s">
        <v>263</v>
      </c>
      <c r="C535" t="str">
        <f t="shared" si="21"/>
        <v>Digital Technology Solutions BSc - Network Engineering</v>
      </c>
      <c r="D535">
        <v>45</v>
      </c>
      <c r="E535">
        <v>1543</v>
      </c>
      <c r="F535" t="b">
        <v>0</v>
      </c>
      <c r="G535" t="b">
        <v>1</v>
      </c>
      <c r="H535">
        <v>5</v>
      </c>
      <c r="I535">
        <v>11</v>
      </c>
      <c r="J535" t="s">
        <v>264</v>
      </c>
      <c r="K535" t="s">
        <v>119</v>
      </c>
      <c r="L535" t="s">
        <v>119</v>
      </c>
      <c r="M535" t="s">
        <v>116</v>
      </c>
      <c r="N535" t="s">
        <v>109</v>
      </c>
      <c r="O535" t="s">
        <v>118</v>
      </c>
      <c r="P535" t="s">
        <v>121</v>
      </c>
      <c r="Q535">
        <v>112</v>
      </c>
      <c r="U535" t="s">
        <v>112</v>
      </c>
      <c r="V535" t="s">
        <v>113</v>
      </c>
      <c r="W535" t="str">
        <f t="shared" si="20"/>
        <v>Switching &amp; Routing</v>
      </c>
    </row>
    <row r="536" spans="1:23" x14ac:dyDescent="0.25">
      <c r="A536" t="s">
        <v>262</v>
      </c>
      <c r="B536" s="16" t="s">
        <v>263</v>
      </c>
      <c r="C536" t="str">
        <f t="shared" si="21"/>
        <v>Digital Technology Solutions BSc - Network Engineering</v>
      </c>
      <c r="D536">
        <v>45</v>
      </c>
      <c r="E536">
        <v>1543</v>
      </c>
      <c r="F536" t="b">
        <v>0</v>
      </c>
      <c r="G536" t="b">
        <v>1</v>
      </c>
      <c r="H536">
        <v>5</v>
      </c>
      <c r="I536">
        <v>11</v>
      </c>
      <c r="J536" t="s">
        <v>264</v>
      </c>
      <c r="K536" t="s">
        <v>122</v>
      </c>
      <c r="L536" t="s">
        <v>122</v>
      </c>
      <c r="M536" t="s">
        <v>122</v>
      </c>
      <c r="N536" t="s">
        <v>64</v>
      </c>
      <c r="O536" t="s">
        <v>116</v>
      </c>
      <c r="P536" t="s">
        <v>111</v>
      </c>
      <c r="Q536">
        <v>30</v>
      </c>
      <c r="U536" t="s">
        <v>112</v>
      </c>
      <c r="V536" t="s">
        <v>113</v>
      </c>
      <c r="W536" t="str">
        <f t="shared" si="20"/>
        <v>Switching &amp; Routing</v>
      </c>
    </row>
    <row r="537" spans="1:23" x14ac:dyDescent="0.25">
      <c r="A537" t="s">
        <v>262</v>
      </c>
      <c r="B537" s="16" t="s">
        <v>263</v>
      </c>
      <c r="C537" t="str">
        <f t="shared" si="21"/>
        <v>Digital Technology Solutions BSc - Network Engineering</v>
      </c>
      <c r="D537">
        <v>45</v>
      </c>
      <c r="E537">
        <v>1543</v>
      </c>
      <c r="F537" t="b">
        <v>0</v>
      </c>
      <c r="G537" t="b">
        <v>1</v>
      </c>
      <c r="H537">
        <v>5</v>
      </c>
      <c r="I537">
        <v>12</v>
      </c>
      <c r="J537" t="s">
        <v>143</v>
      </c>
      <c r="K537" t="s">
        <v>106</v>
      </c>
      <c r="L537" t="s">
        <v>107</v>
      </c>
      <c r="M537" t="s">
        <v>108</v>
      </c>
      <c r="N537" t="s">
        <v>109</v>
      </c>
      <c r="O537" t="s">
        <v>110</v>
      </c>
      <c r="P537" t="s">
        <v>111</v>
      </c>
      <c r="Q537">
        <v>40</v>
      </c>
      <c r="U537" t="s">
        <v>112</v>
      </c>
      <c r="V537" t="s">
        <v>113</v>
      </c>
      <c r="W537" t="str">
        <f t="shared" si="20"/>
        <v>Professional Practice and Portfolio Development 2</v>
      </c>
    </row>
    <row r="538" spans="1:23" x14ac:dyDescent="0.25">
      <c r="A538" t="s">
        <v>262</v>
      </c>
      <c r="B538" s="16" t="s">
        <v>263</v>
      </c>
      <c r="C538" t="str">
        <f t="shared" si="21"/>
        <v>Digital Technology Solutions BSc - Network Engineering</v>
      </c>
      <c r="D538">
        <v>45</v>
      </c>
      <c r="E538">
        <v>1543</v>
      </c>
      <c r="F538" t="b">
        <v>0</v>
      </c>
      <c r="G538" t="b">
        <v>1</v>
      </c>
      <c r="H538">
        <v>5</v>
      </c>
      <c r="I538">
        <v>12</v>
      </c>
      <c r="J538" t="s">
        <v>143</v>
      </c>
      <c r="K538" t="s">
        <v>114</v>
      </c>
      <c r="L538" t="s">
        <v>115</v>
      </c>
      <c r="M538" t="s">
        <v>116</v>
      </c>
      <c r="N538" t="s">
        <v>117</v>
      </c>
      <c r="O538" t="s">
        <v>118</v>
      </c>
      <c r="P538" t="s">
        <v>111</v>
      </c>
      <c r="Q538">
        <v>18</v>
      </c>
      <c r="R538">
        <v>3</v>
      </c>
      <c r="T538">
        <v>3</v>
      </c>
      <c r="U538" t="s">
        <v>112</v>
      </c>
      <c r="V538" t="s">
        <v>113</v>
      </c>
      <c r="W538" t="str">
        <f t="shared" si="20"/>
        <v>Professional Practice and Portfolio Development 2</v>
      </c>
    </row>
    <row r="539" spans="1:23" x14ac:dyDescent="0.25">
      <c r="A539" t="s">
        <v>262</v>
      </c>
      <c r="B539" s="16" t="s">
        <v>263</v>
      </c>
      <c r="C539" t="str">
        <f t="shared" si="21"/>
        <v>Digital Technology Solutions BSc - Network Engineering</v>
      </c>
      <c r="D539">
        <v>45</v>
      </c>
      <c r="E539">
        <v>1543</v>
      </c>
      <c r="F539" t="b">
        <v>0</v>
      </c>
      <c r="G539" t="b">
        <v>1</v>
      </c>
      <c r="H539">
        <v>5</v>
      </c>
      <c r="I539">
        <v>12</v>
      </c>
      <c r="J539" t="s">
        <v>143</v>
      </c>
      <c r="K539" t="s">
        <v>119</v>
      </c>
      <c r="L539" t="s">
        <v>119</v>
      </c>
      <c r="M539" t="s">
        <v>116</v>
      </c>
      <c r="N539" t="s">
        <v>109</v>
      </c>
      <c r="O539" t="s">
        <v>118</v>
      </c>
      <c r="P539" t="s">
        <v>121</v>
      </c>
      <c r="Q539">
        <v>112</v>
      </c>
      <c r="U539" t="s">
        <v>112</v>
      </c>
      <c r="V539" t="s">
        <v>113</v>
      </c>
      <c r="W539" t="str">
        <f t="shared" si="20"/>
        <v>Professional Practice and Portfolio Development 2</v>
      </c>
    </row>
    <row r="540" spans="1:23" x14ac:dyDescent="0.25">
      <c r="A540" t="s">
        <v>262</v>
      </c>
      <c r="B540" s="16" t="s">
        <v>263</v>
      </c>
      <c r="C540" t="str">
        <f t="shared" si="21"/>
        <v>Digital Technology Solutions BSc - Network Engineering</v>
      </c>
      <c r="D540">
        <v>45</v>
      </c>
      <c r="E540">
        <v>1543</v>
      </c>
      <c r="F540" t="b">
        <v>0</v>
      </c>
      <c r="G540" t="b">
        <v>1</v>
      </c>
      <c r="H540">
        <v>5</v>
      </c>
      <c r="I540">
        <v>12</v>
      </c>
      <c r="J540" t="s">
        <v>143</v>
      </c>
      <c r="K540" t="s">
        <v>122</v>
      </c>
      <c r="L540" t="s">
        <v>122</v>
      </c>
      <c r="M540" t="s">
        <v>122</v>
      </c>
      <c r="N540" t="s">
        <v>64</v>
      </c>
      <c r="O540" t="s">
        <v>116</v>
      </c>
      <c r="P540" t="s">
        <v>111</v>
      </c>
      <c r="Q540">
        <v>30</v>
      </c>
      <c r="U540" t="s">
        <v>112</v>
      </c>
      <c r="V540" t="s">
        <v>113</v>
      </c>
      <c r="W540" t="str">
        <f t="shared" si="20"/>
        <v>Professional Practice and Portfolio Development 2</v>
      </c>
    </row>
    <row r="541" spans="1:23" x14ac:dyDescent="0.25">
      <c r="A541" t="s">
        <v>262</v>
      </c>
      <c r="B541" s="16" t="s">
        <v>263</v>
      </c>
      <c r="C541" t="str">
        <f t="shared" si="21"/>
        <v>Digital Technology Solutions BSc - Network Engineering</v>
      </c>
      <c r="D541">
        <v>45</v>
      </c>
      <c r="E541">
        <v>1543</v>
      </c>
      <c r="F541" t="b">
        <v>0</v>
      </c>
      <c r="G541" t="b">
        <v>1</v>
      </c>
      <c r="H541">
        <v>6</v>
      </c>
      <c r="I541">
        <v>13</v>
      </c>
      <c r="J541" t="s">
        <v>205</v>
      </c>
      <c r="K541" t="s">
        <v>106</v>
      </c>
      <c r="L541" t="s">
        <v>107</v>
      </c>
      <c r="M541" t="s">
        <v>108</v>
      </c>
      <c r="N541" t="s">
        <v>109</v>
      </c>
      <c r="O541" t="s">
        <v>110</v>
      </c>
      <c r="P541" t="s">
        <v>111</v>
      </c>
      <c r="Q541">
        <v>20</v>
      </c>
      <c r="U541" t="s">
        <v>112</v>
      </c>
      <c r="V541" t="s">
        <v>113</v>
      </c>
      <c r="W541" t="str">
        <f t="shared" si="20"/>
        <v>Practical Research Proposals</v>
      </c>
    </row>
    <row r="542" spans="1:23" x14ac:dyDescent="0.25">
      <c r="A542" t="s">
        <v>262</v>
      </c>
      <c r="B542" s="16" t="s">
        <v>263</v>
      </c>
      <c r="C542" t="str">
        <f t="shared" si="21"/>
        <v>Digital Technology Solutions BSc - Network Engineering</v>
      </c>
      <c r="D542">
        <v>45</v>
      </c>
      <c r="E542">
        <v>1543</v>
      </c>
      <c r="F542" t="b">
        <v>0</v>
      </c>
      <c r="G542" t="b">
        <v>1</v>
      </c>
      <c r="H542">
        <v>6</v>
      </c>
      <c r="I542">
        <v>13</v>
      </c>
      <c r="J542" t="s">
        <v>205</v>
      </c>
      <c r="K542" t="s">
        <v>114</v>
      </c>
      <c r="L542" t="s">
        <v>265</v>
      </c>
      <c r="M542" t="s">
        <v>116</v>
      </c>
      <c r="N542" t="s">
        <v>117</v>
      </c>
      <c r="O542" t="s">
        <v>118</v>
      </c>
      <c r="P542" t="s">
        <v>111</v>
      </c>
      <c r="Q542">
        <v>6</v>
      </c>
      <c r="R542">
        <v>1</v>
      </c>
      <c r="T542">
        <v>1</v>
      </c>
      <c r="U542" t="s">
        <v>112</v>
      </c>
      <c r="V542" t="s">
        <v>113</v>
      </c>
      <c r="W542" t="str">
        <f t="shared" si="20"/>
        <v>Practical Research Proposals</v>
      </c>
    </row>
    <row r="543" spans="1:23" x14ac:dyDescent="0.25">
      <c r="A543" t="s">
        <v>262</v>
      </c>
      <c r="B543" s="16" t="s">
        <v>263</v>
      </c>
      <c r="C543" t="str">
        <f t="shared" si="21"/>
        <v>Digital Technology Solutions BSc - Network Engineering</v>
      </c>
      <c r="D543">
        <v>45</v>
      </c>
      <c r="E543">
        <v>1543</v>
      </c>
      <c r="F543" t="b">
        <v>0</v>
      </c>
      <c r="G543" t="b">
        <v>1</v>
      </c>
      <c r="H543">
        <v>6</v>
      </c>
      <c r="I543">
        <v>13</v>
      </c>
      <c r="J543" t="s">
        <v>205</v>
      </c>
      <c r="K543" t="s">
        <v>119</v>
      </c>
      <c r="L543" t="s">
        <v>119</v>
      </c>
      <c r="M543" t="s">
        <v>116</v>
      </c>
      <c r="N543" t="s">
        <v>109</v>
      </c>
      <c r="O543" t="s">
        <v>118</v>
      </c>
      <c r="P543" t="s">
        <v>121</v>
      </c>
      <c r="Q543">
        <v>59</v>
      </c>
      <c r="U543" t="s">
        <v>112</v>
      </c>
      <c r="V543" t="s">
        <v>113</v>
      </c>
      <c r="W543" t="str">
        <f t="shared" si="20"/>
        <v>Practical Research Proposals</v>
      </c>
    </row>
    <row r="544" spans="1:23" x14ac:dyDescent="0.25">
      <c r="A544" t="s">
        <v>262</v>
      </c>
      <c r="B544" s="16" t="s">
        <v>263</v>
      </c>
      <c r="C544" t="str">
        <f t="shared" si="21"/>
        <v>Digital Technology Solutions BSc - Network Engineering</v>
      </c>
      <c r="D544">
        <v>45</v>
      </c>
      <c r="E544">
        <v>1543</v>
      </c>
      <c r="F544" t="b">
        <v>0</v>
      </c>
      <c r="G544" t="b">
        <v>1</v>
      </c>
      <c r="H544">
        <v>6</v>
      </c>
      <c r="I544">
        <v>13</v>
      </c>
      <c r="J544" t="s">
        <v>205</v>
      </c>
      <c r="K544" t="s">
        <v>122</v>
      </c>
      <c r="L544" t="s">
        <v>122</v>
      </c>
      <c r="M544" t="s">
        <v>122</v>
      </c>
      <c r="N544" t="s">
        <v>64</v>
      </c>
      <c r="O544" t="s">
        <v>116</v>
      </c>
      <c r="P544" t="s">
        <v>111</v>
      </c>
      <c r="Q544">
        <v>15</v>
      </c>
      <c r="U544" t="s">
        <v>112</v>
      </c>
      <c r="V544" t="s">
        <v>113</v>
      </c>
      <c r="W544" t="str">
        <f t="shared" si="20"/>
        <v>Practical Research Proposals</v>
      </c>
    </row>
    <row r="545" spans="1:23" x14ac:dyDescent="0.25">
      <c r="A545" t="s">
        <v>262</v>
      </c>
      <c r="B545" s="16" t="s">
        <v>263</v>
      </c>
      <c r="C545" t="str">
        <f t="shared" si="21"/>
        <v>Digital Technology Solutions BSc - Network Engineering</v>
      </c>
      <c r="D545">
        <v>45</v>
      </c>
      <c r="E545">
        <v>1543</v>
      </c>
      <c r="F545" t="b">
        <v>0</v>
      </c>
      <c r="G545" t="b">
        <v>1</v>
      </c>
      <c r="H545">
        <v>6</v>
      </c>
      <c r="I545">
        <v>15</v>
      </c>
      <c r="J545" t="s">
        <v>206</v>
      </c>
      <c r="K545" t="s">
        <v>106</v>
      </c>
      <c r="L545" t="s">
        <v>107</v>
      </c>
      <c r="M545" t="s">
        <v>108</v>
      </c>
      <c r="N545" t="s">
        <v>109</v>
      </c>
      <c r="O545" t="s">
        <v>110</v>
      </c>
      <c r="P545" t="s">
        <v>111</v>
      </c>
      <c r="Q545">
        <v>40</v>
      </c>
      <c r="U545" t="s">
        <v>112</v>
      </c>
      <c r="V545" t="s">
        <v>113</v>
      </c>
      <c r="W545" t="str">
        <f t="shared" si="20"/>
        <v>Developing Technology Strategy</v>
      </c>
    </row>
    <row r="546" spans="1:23" x14ac:dyDescent="0.25">
      <c r="A546" t="s">
        <v>262</v>
      </c>
      <c r="B546" s="16" t="s">
        <v>263</v>
      </c>
      <c r="C546" t="str">
        <f t="shared" si="21"/>
        <v>Digital Technology Solutions BSc - Network Engineering</v>
      </c>
      <c r="D546">
        <v>45</v>
      </c>
      <c r="E546">
        <v>1543</v>
      </c>
      <c r="F546" t="b">
        <v>0</v>
      </c>
      <c r="G546" t="b">
        <v>1</v>
      </c>
      <c r="H546">
        <v>6</v>
      </c>
      <c r="I546">
        <v>15</v>
      </c>
      <c r="J546" t="s">
        <v>206</v>
      </c>
      <c r="K546" t="s">
        <v>114</v>
      </c>
      <c r="L546" t="s">
        <v>167</v>
      </c>
      <c r="M546" t="s">
        <v>116</v>
      </c>
      <c r="N546" t="s">
        <v>117</v>
      </c>
      <c r="O546" t="s">
        <v>118</v>
      </c>
      <c r="P546" t="s">
        <v>111</v>
      </c>
      <c r="Q546">
        <v>12</v>
      </c>
      <c r="R546">
        <v>2</v>
      </c>
      <c r="T546">
        <v>2</v>
      </c>
      <c r="U546" t="s">
        <v>112</v>
      </c>
      <c r="V546" t="s">
        <v>113</v>
      </c>
      <c r="W546" t="str">
        <f t="shared" si="20"/>
        <v>Developing Technology Strategy</v>
      </c>
    </row>
    <row r="547" spans="1:23" x14ac:dyDescent="0.25">
      <c r="A547" t="s">
        <v>262</v>
      </c>
      <c r="B547" s="16" t="s">
        <v>263</v>
      </c>
      <c r="C547" t="str">
        <f t="shared" si="21"/>
        <v>Digital Technology Solutions BSc - Network Engineering</v>
      </c>
      <c r="D547">
        <v>45</v>
      </c>
      <c r="E547">
        <v>1543</v>
      </c>
      <c r="F547" t="b">
        <v>0</v>
      </c>
      <c r="G547" t="b">
        <v>1</v>
      </c>
      <c r="H547">
        <v>6</v>
      </c>
      <c r="I547">
        <v>15</v>
      </c>
      <c r="J547" t="s">
        <v>206</v>
      </c>
      <c r="K547" t="s">
        <v>119</v>
      </c>
      <c r="L547" t="s">
        <v>119</v>
      </c>
      <c r="M547" t="s">
        <v>116</v>
      </c>
      <c r="N547" t="s">
        <v>109</v>
      </c>
      <c r="O547" t="s">
        <v>118</v>
      </c>
      <c r="P547" t="s">
        <v>121</v>
      </c>
      <c r="Q547">
        <v>118</v>
      </c>
      <c r="U547" t="s">
        <v>112</v>
      </c>
      <c r="V547" t="s">
        <v>113</v>
      </c>
      <c r="W547" t="str">
        <f t="shared" si="20"/>
        <v>Developing Technology Strategy</v>
      </c>
    </row>
    <row r="548" spans="1:23" x14ac:dyDescent="0.25">
      <c r="A548" t="s">
        <v>262</v>
      </c>
      <c r="B548" s="16" t="s">
        <v>263</v>
      </c>
      <c r="C548" t="str">
        <f t="shared" si="21"/>
        <v>Digital Technology Solutions BSc - Network Engineering</v>
      </c>
      <c r="D548">
        <v>45</v>
      </c>
      <c r="E548">
        <v>1543</v>
      </c>
      <c r="F548" t="b">
        <v>0</v>
      </c>
      <c r="G548" t="b">
        <v>1</v>
      </c>
      <c r="H548">
        <v>6</v>
      </c>
      <c r="I548">
        <v>15</v>
      </c>
      <c r="J548" t="s">
        <v>206</v>
      </c>
      <c r="K548" t="s">
        <v>122</v>
      </c>
      <c r="L548" t="s">
        <v>122</v>
      </c>
      <c r="M548" t="s">
        <v>122</v>
      </c>
      <c r="N548" t="s">
        <v>64</v>
      </c>
      <c r="O548" t="s">
        <v>116</v>
      </c>
      <c r="P548" t="s">
        <v>111</v>
      </c>
      <c r="Q548">
        <v>30</v>
      </c>
      <c r="U548" t="s">
        <v>112</v>
      </c>
      <c r="V548" t="s">
        <v>113</v>
      </c>
      <c r="W548" t="str">
        <f t="shared" si="20"/>
        <v>Developing Technology Strategy</v>
      </c>
    </row>
    <row r="549" spans="1:23" x14ac:dyDescent="0.25">
      <c r="A549" t="s">
        <v>262</v>
      </c>
      <c r="B549" s="16" t="s">
        <v>263</v>
      </c>
      <c r="C549" t="str">
        <f t="shared" si="21"/>
        <v>Digital Technology Solutions BSc - Network Engineering</v>
      </c>
      <c r="D549">
        <v>45</v>
      </c>
      <c r="E549">
        <v>1543</v>
      </c>
      <c r="F549" t="b">
        <v>0</v>
      </c>
      <c r="G549" t="b">
        <v>1</v>
      </c>
      <c r="H549">
        <v>6</v>
      </c>
      <c r="I549">
        <v>14</v>
      </c>
      <c r="J549" t="s">
        <v>208</v>
      </c>
      <c r="K549" t="s">
        <v>106</v>
      </c>
      <c r="L549" t="s">
        <v>107</v>
      </c>
      <c r="M549" t="s">
        <v>108</v>
      </c>
      <c r="N549" t="s">
        <v>109</v>
      </c>
      <c r="O549" t="s">
        <v>110</v>
      </c>
      <c r="P549" t="s">
        <v>111</v>
      </c>
      <c r="Q549">
        <v>40</v>
      </c>
      <c r="U549" t="s">
        <v>112</v>
      </c>
      <c r="V549" t="s">
        <v>113</v>
      </c>
      <c r="W549" t="str">
        <f t="shared" si="20"/>
        <v>Contemporary Issues in Digital Technology</v>
      </c>
    </row>
    <row r="550" spans="1:23" x14ac:dyDescent="0.25">
      <c r="A550" t="s">
        <v>262</v>
      </c>
      <c r="B550" s="16" t="s">
        <v>263</v>
      </c>
      <c r="C550" t="str">
        <f t="shared" si="21"/>
        <v>Digital Technology Solutions BSc - Network Engineering</v>
      </c>
      <c r="D550">
        <v>45</v>
      </c>
      <c r="E550">
        <v>1543</v>
      </c>
      <c r="F550" t="b">
        <v>0</v>
      </c>
      <c r="G550" t="b">
        <v>1</v>
      </c>
      <c r="H550">
        <v>6</v>
      </c>
      <c r="I550">
        <v>14</v>
      </c>
      <c r="J550" t="s">
        <v>208</v>
      </c>
      <c r="K550" t="s">
        <v>114</v>
      </c>
      <c r="L550" t="s">
        <v>167</v>
      </c>
      <c r="M550" t="s">
        <v>116</v>
      </c>
      <c r="N550" t="s">
        <v>117</v>
      </c>
      <c r="O550" t="s">
        <v>118</v>
      </c>
      <c r="P550" t="s">
        <v>111</v>
      </c>
      <c r="Q550">
        <v>12</v>
      </c>
      <c r="R550">
        <v>2</v>
      </c>
      <c r="T550">
        <v>2</v>
      </c>
      <c r="U550" t="s">
        <v>112</v>
      </c>
      <c r="V550" t="s">
        <v>113</v>
      </c>
      <c r="W550" t="str">
        <f t="shared" si="20"/>
        <v>Contemporary Issues in Digital Technology</v>
      </c>
    </row>
    <row r="551" spans="1:23" x14ac:dyDescent="0.25">
      <c r="A551" t="s">
        <v>262</v>
      </c>
      <c r="B551" s="16" t="s">
        <v>263</v>
      </c>
      <c r="C551" t="str">
        <f t="shared" si="21"/>
        <v>Digital Technology Solutions BSc - Network Engineering</v>
      </c>
      <c r="D551">
        <v>45</v>
      </c>
      <c r="E551">
        <v>1543</v>
      </c>
      <c r="F551" t="b">
        <v>0</v>
      </c>
      <c r="G551" t="b">
        <v>1</v>
      </c>
      <c r="H551">
        <v>6</v>
      </c>
      <c r="I551">
        <v>14</v>
      </c>
      <c r="J551" t="s">
        <v>208</v>
      </c>
      <c r="K551" t="s">
        <v>119</v>
      </c>
      <c r="L551" t="s">
        <v>119</v>
      </c>
      <c r="M551" t="s">
        <v>116</v>
      </c>
      <c r="N551" t="s">
        <v>109</v>
      </c>
      <c r="O551" t="s">
        <v>118</v>
      </c>
      <c r="P551" t="s">
        <v>121</v>
      </c>
      <c r="Q551">
        <v>118</v>
      </c>
      <c r="U551" t="s">
        <v>112</v>
      </c>
      <c r="V551" t="s">
        <v>113</v>
      </c>
      <c r="W551" t="str">
        <f t="shared" si="20"/>
        <v>Contemporary Issues in Digital Technology</v>
      </c>
    </row>
    <row r="552" spans="1:23" x14ac:dyDescent="0.25">
      <c r="A552" t="s">
        <v>262</v>
      </c>
      <c r="B552" s="16" t="s">
        <v>263</v>
      </c>
      <c r="C552" t="str">
        <f t="shared" si="21"/>
        <v>Digital Technology Solutions BSc - Network Engineering</v>
      </c>
      <c r="D552">
        <v>45</v>
      </c>
      <c r="E552">
        <v>1543</v>
      </c>
      <c r="F552" t="b">
        <v>0</v>
      </c>
      <c r="G552" t="b">
        <v>1</v>
      </c>
      <c r="H552">
        <v>6</v>
      </c>
      <c r="I552">
        <v>14</v>
      </c>
      <c r="J552" t="s">
        <v>208</v>
      </c>
      <c r="K552" t="s">
        <v>122</v>
      </c>
      <c r="L552" t="s">
        <v>122</v>
      </c>
      <c r="M552" t="s">
        <v>122</v>
      </c>
      <c r="N552" t="s">
        <v>64</v>
      </c>
      <c r="O552" t="s">
        <v>116</v>
      </c>
      <c r="P552" t="s">
        <v>111</v>
      </c>
      <c r="Q552">
        <v>30</v>
      </c>
      <c r="U552" t="s">
        <v>112</v>
      </c>
      <c r="V552" t="s">
        <v>113</v>
      </c>
      <c r="W552" t="str">
        <f t="shared" si="20"/>
        <v>Contemporary Issues in Digital Technology</v>
      </c>
    </row>
    <row r="553" spans="1:23" x14ac:dyDescent="0.25">
      <c r="A553" t="s">
        <v>262</v>
      </c>
      <c r="B553" s="16" t="s">
        <v>263</v>
      </c>
      <c r="C553" t="str">
        <f t="shared" si="21"/>
        <v>Digital Technology Solutions BSc - Network Engineering</v>
      </c>
      <c r="D553">
        <v>45</v>
      </c>
      <c r="E553">
        <v>1543</v>
      </c>
      <c r="F553" t="b">
        <v>0</v>
      </c>
      <c r="G553" t="b">
        <v>1</v>
      </c>
      <c r="H553">
        <v>6</v>
      </c>
      <c r="I553">
        <v>16</v>
      </c>
      <c r="J553" t="s">
        <v>214</v>
      </c>
      <c r="K553" t="s">
        <v>106</v>
      </c>
      <c r="L553" t="s">
        <v>107</v>
      </c>
      <c r="M553" t="s">
        <v>108</v>
      </c>
      <c r="N553" t="s">
        <v>109</v>
      </c>
      <c r="O553" t="s">
        <v>110</v>
      </c>
      <c r="P553" t="s">
        <v>111</v>
      </c>
      <c r="Q553">
        <v>40</v>
      </c>
      <c r="U553" t="s">
        <v>112</v>
      </c>
      <c r="V553" t="s">
        <v>113</v>
      </c>
      <c r="W553" t="str">
        <f t="shared" si="20"/>
        <v>Advanced Network Design</v>
      </c>
    </row>
    <row r="554" spans="1:23" x14ac:dyDescent="0.25">
      <c r="A554" t="s">
        <v>262</v>
      </c>
      <c r="B554" s="16" t="s">
        <v>263</v>
      </c>
      <c r="C554" t="str">
        <f t="shared" si="21"/>
        <v>Digital Technology Solutions BSc - Network Engineering</v>
      </c>
      <c r="D554">
        <v>45</v>
      </c>
      <c r="E554">
        <v>1543</v>
      </c>
      <c r="F554" t="b">
        <v>0</v>
      </c>
      <c r="G554" t="b">
        <v>1</v>
      </c>
      <c r="H554">
        <v>6</v>
      </c>
      <c r="I554">
        <v>16</v>
      </c>
      <c r="J554" t="s">
        <v>214</v>
      </c>
      <c r="K554" t="s">
        <v>114</v>
      </c>
      <c r="L554" t="s">
        <v>167</v>
      </c>
      <c r="M554" t="s">
        <v>116</v>
      </c>
      <c r="N554" t="s">
        <v>117</v>
      </c>
      <c r="O554" t="s">
        <v>118</v>
      </c>
      <c r="P554" t="s">
        <v>111</v>
      </c>
      <c r="Q554">
        <v>12</v>
      </c>
      <c r="R554">
        <v>2</v>
      </c>
      <c r="T554">
        <v>2</v>
      </c>
      <c r="U554" t="s">
        <v>112</v>
      </c>
      <c r="V554" t="s">
        <v>113</v>
      </c>
      <c r="W554" t="str">
        <f t="shared" si="20"/>
        <v>Advanced Network Design</v>
      </c>
    </row>
    <row r="555" spans="1:23" x14ac:dyDescent="0.25">
      <c r="A555" t="s">
        <v>262</v>
      </c>
      <c r="B555" s="16" t="s">
        <v>263</v>
      </c>
      <c r="C555" t="str">
        <f t="shared" si="21"/>
        <v>Digital Technology Solutions BSc - Network Engineering</v>
      </c>
      <c r="D555">
        <v>45</v>
      </c>
      <c r="E555">
        <v>1543</v>
      </c>
      <c r="F555" t="b">
        <v>0</v>
      </c>
      <c r="G555" t="b">
        <v>1</v>
      </c>
      <c r="H555">
        <v>6</v>
      </c>
      <c r="I555">
        <v>16</v>
      </c>
      <c r="J555" t="s">
        <v>214</v>
      </c>
      <c r="K555" t="s">
        <v>119</v>
      </c>
      <c r="L555" t="s">
        <v>119</v>
      </c>
      <c r="M555" t="s">
        <v>116</v>
      </c>
      <c r="N555" t="s">
        <v>109</v>
      </c>
      <c r="O555" t="s">
        <v>118</v>
      </c>
      <c r="P555" t="s">
        <v>121</v>
      </c>
      <c r="Q555">
        <v>118</v>
      </c>
      <c r="U555" t="s">
        <v>112</v>
      </c>
      <c r="V555" t="s">
        <v>113</v>
      </c>
      <c r="W555" t="str">
        <f t="shared" si="20"/>
        <v>Advanced Network Design</v>
      </c>
    </row>
    <row r="556" spans="1:23" x14ac:dyDescent="0.25">
      <c r="A556" t="s">
        <v>262</v>
      </c>
      <c r="B556" s="16" t="s">
        <v>263</v>
      </c>
      <c r="C556" t="str">
        <f t="shared" si="21"/>
        <v>Digital Technology Solutions BSc - Network Engineering</v>
      </c>
      <c r="D556">
        <v>45</v>
      </c>
      <c r="E556">
        <v>1543</v>
      </c>
      <c r="F556" t="b">
        <v>0</v>
      </c>
      <c r="G556" t="b">
        <v>1</v>
      </c>
      <c r="H556">
        <v>6</v>
      </c>
      <c r="I556">
        <v>16</v>
      </c>
      <c r="J556" t="s">
        <v>214</v>
      </c>
      <c r="K556" t="s">
        <v>122</v>
      </c>
      <c r="L556" t="s">
        <v>122</v>
      </c>
      <c r="M556" t="s">
        <v>122</v>
      </c>
      <c r="N556" t="s">
        <v>64</v>
      </c>
      <c r="O556" t="s">
        <v>116</v>
      </c>
      <c r="P556" t="s">
        <v>111</v>
      </c>
      <c r="Q556">
        <v>30</v>
      </c>
      <c r="U556" t="s">
        <v>112</v>
      </c>
      <c r="V556" t="s">
        <v>113</v>
      </c>
      <c r="W556" t="str">
        <f t="shared" si="20"/>
        <v>Advanced Network Design</v>
      </c>
    </row>
    <row r="557" spans="1:23" x14ac:dyDescent="0.25">
      <c r="A557" t="s">
        <v>262</v>
      </c>
      <c r="B557" s="16" t="s">
        <v>263</v>
      </c>
      <c r="C557" t="str">
        <f t="shared" si="21"/>
        <v>Digital Technology Solutions BSc - Network Engineering</v>
      </c>
      <c r="D557">
        <v>45</v>
      </c>
      <c r="E557">
        <v>1543</v>
      </c>
      <c r="F557" t="b">
        <v>0</v>
      </c>
      <c r="G557" t="b">
        <v>1</v>
      </c>
      <c r="H557">
        <v>6</v>
      </c>
      <c r="I557">
        <v>17</v>
      </c>
      <c r="J557" t="s">
        <v>151</v>
      </c>
      <c r="K557" t="s">
        <v>106</v>
      </c>
      <c r="L557" t="s">
        <v>107</v>
      </c>
      <c r="M557" t="s">
        <v>108</v>
      </c>
      <c r="N557" t="s">
        <v>109</v>
      </c>
      <c r="O557" t="s">
        <v>110</v>
      </c>
      <c r="P557" t="s">
        <v>111</v>
      </c>
      <c r="Q557">
        <v>40</v>
      </c>
      <c r="U557" t="s">
        <v>112</v>
      </c>
      <c r="V557" t="s">
        <v>113</v>
      </c>
      <c r="W557" t="str">
        <f t="shared" ref="W557:W564" si="22">IF(RIGHT(J557)=")",LEFT(J557,FIND("(",J557)-2),J557)</f>
        <v>Professional Practice and Portfolio Development 3</v>
      </c>
    </row>
    <row r="558" spans="1:23" x14ac:dyDescent="0.25">
      <c r="A558" t="s">
        <v>262</v>
      </c>
      <c r="B558" s="16" t="s">
        <v>263</v>
      </c>
      <c r="C558" t="str">
        <f t="shared" si="21"/>
        <v>Digital Technology Solutions BSc - Network Engineering</v>
      </c>
      <c r="D558">
        <v>45</v>
      </c>
      <c r="E558">
        <v>1543</v>
      </c>
      <c r="F558" t="b">
        <v>0</v>
      </c>
      <c r="G558" t="b">
        <v>1</v>
      </c>
      <c r="H558">
        <v>6</v>
      </c>
      <c r="I558">
        <v>17</v>
      </c>
      <c r="J558" t="s">
        <v>151</v>
      </c>
      <c r="K558" t="s">
        <v>114</v>
      </c>
      <c r="L558" t="s">
        <v>167</v>
      </c>
      <c r="M558" t="s">
        <v>116</v>
      </c>
      <c r="N558" t="s">
        <v>117</v>
      </c>
      <c r="O558" t="s">
        <v>118</v>
      </c>
      <c r="P558" t="s">
        <v>111</v>
      </c>
      <c r="Q558">
        <v>12</v>
      </c>
      <c r="R558">
        <v>2</v>
      </c>
      <c r="T558">
        <v>2</v>
      </c>
      <c r="U558" t="s">
        <v>112</v>
      </c>
      <c r="V558" t="s">
        <v>113</v>
      </c>
      <c r="W558" t="str">
        <f t="shared" si="22"/>
        <v>Professional Practice and Portfolio Development 3</v>
      </c>
    </row>
    <row r="559" spans="1:23" x14ac:dyDescent="0.25">
      <c r="A559" t="s">
        <v>262</v>
      </c>
      <c r="B559" s="16" t="s">
        <v>263</v>
      </c>
      <c r="C559" t="str">
        <f t="shared" si="21"/>
        <v>Digital Technology Solutions BSc - Network Engineering</v>
      </c>
      <c r="D559">
        <v>45</v>
      </c>
      <c r="E559">
        <v>1543</v>
      </c>
      <c r="F559" t="b">
        <v>0</v>
      </c>
      <c r="G559" t="b">
        <v>1</v>
      </c>
      <c r="H559">
        <v>6</v>
      </c>
      <c r="I559">
        <v>17</v>
      </c>
      <c r="J559" t="s">
        <v>151</v>
      </c>
      <c r="K559" t="s">
        <v>119</v>
      </c>
      <c r="L559" t="s">
        <v>119</v>
      </c>
      <c r="M559" t="s">
        <v>116</v>
      </c>
      <c r="N559" t="s">
        <v>109</v>
      </c>
      <c r="O559" t="s">
        <v>118</v>
      </c>
      <c r="P559" t="s">
        <v>121</v>
      </c>
      <c r="Q559">
        <v>118</v>
      </c>
      <c r="U559" t="s">
        <v>112</v>
      </c>
      <c r="V559" t="s">
        <v>113</v>
      </c>
      <c r="W559" t="str">
        <f t="shared" si="22"/>
        <v>Professional Practice and Portfolio Development 3</v>
      </c>
    </row>
    <row r="560" spans="1:23" x14ac:dyDescent="0.25">
      <c r="A560" t="s">
        <v>262</v>
      </c>
      <c r="B560" s="16" t="s">
        <v>263</v>
      </c>
      <c r="C560" t="str">
        <f t="shared" si="21"/>
        <v>Digital Technology Solutions BSc - Network Engineering</v>
      </c>
      <c r="D560">
        <v>45</v>
      </c>
      <c r="E560">
        <v>1543</v>
      </c>
      <c r="F560" t="b">
        <v>0</v>
      </c>
      <c r="G560" t="b">
        <v>1</v>
      </c>
      <c r="H560">
        <v>6</v>
      </c>
      <c r="I560">
        <v>17</v>
      </c>
      <c r="J560" t="s">
        <v>151</v>
      </c>
      <c r="K560" t="s">
        <v>122</v>
      </c>
      <c r="L560" t="s">
        <v>122</v>
      </c>
      <c r="M560" t="s">
        <v>122</v>
      </c>
      <c r="N560" t="s">
        <v>64</v>
      </c>
      <c r="O560" t="s">
        <v>116</v>
      </c>
      <c r="P560" t="s">
        <v>111</v>
      </c>
      <c r="Q560">
        <v>30</v>
      </c>
      <c r="U560" t="s">
        <v>112</v>
      </c>
      <c r="V560" t="s">
        <v>113</v>
      </c>
      <c r="W560" t="str">
        <f t="shared" si="22"/>
        <v>Professional Practice and Portfolio Development 3</v>
      </c>
    </row>
    <row r="561" spans="1:23" x14ac:dyDescent="0.25">
      <c r="A561" t="s">
        <v>262</v>
      </c>
      <c r="B561" s="16" t="s">
        <v>263</v>
      </c>
      <c r="C561" t="str">
        <f t="shared" si="21"/>
        <v>Digital Technology Solutions BSc - Network Engineering</v>
      </c>
      <c r="D561">
        <v>45</v>
      </c>
      <c r="E561">
        <v>1543</v>
      </c>
      <c r="F561" t="b">
        <v>0</v>
      </c>
      <c r="G561" t="b">
        <v>1</v>
      </c>
      <c r="H561">
        <v>6</v>
      </c>
      <c r="I561">
        <v>18</v>
      </c>
      <c r="J561" t="s">
        <v>209</v>
      </c>
      <c r="K561" t="s">
        <v>106</v>
      </c>
      <c r="L561" t="s">
        <v>107</v>
      </c>
      <c r="M561" t="s">
        <v>108</v>
      </c>
      <c r="N561" t="s">
        <v>109</v>
      </c>
      <c r="O561" t="s">
        <v>110</v>
      </c>
      <c r="P561" t="s">
        <v>111</v>
      </c>
      <c r="Q561">
        <v>40</v>
      </c>
      <c r="U561" t="s">
        <v>112</v>
      </c>
      <c r="V561" t="s">
        <v>113</v>
      </c>
      <c r="W561" t="str">
        <f t="shared" si="22"/>
        <v>Major Project</v>
      </c>
    </row>
    <row r="562" spans="1:23" x14ac:dyDescent="0.25">
      <c r="A562" t="s">
        <v>262</v>
      </c>
      <c r="B562" s="16" t="s">
        <v>263</v>
      </c>
      <c r="C562" t="str">
        <f t="shared" si="21"/>
        <v>Digital Technology Solutions BSc - Network Engineering</v>
      </c>
      <c r="D562">
        <v>45</v>
      </c>
      <c r="E562">
        <v>1543</v>
      </c>
      <c r="F562" t="b">
        <v>0</v>
      </c>
      <c r="G562" t="b">
        <v>1</v>
      </c>
      <c r="H562">
        <v>6</v>
      </c>
      <c r="I562">
        <v>18</v>
      </c>
      <c r="J562" t="s">
        <v>209</v>
      </c>
      <c r="K562" t="s">
        <v>114</v>
      </c>
      <c r="L562" t="s">
        <v>167</v>
      </c>
      <c r="M562" t="s">
        <v>116</v>
      </c>
      <c r="N562" t="s">
        <v>117</v>
      </c>
      <c r="O562" t="s">
        <v>118</v>
      </c>
      <c r="P562" t="s">
        <v>111</v>
      </c>
      <c r="Q562">
        <v>12</v>
      </c>
      <c r="R562">
        <v>2</v>
      </c>
      <c r="T562">
        <v>2</v>
      </c>
      <c r="U562" t="s">
        <v>112</v>
      </c>
      <c r="V562" t="s">
        <v>113</v>
      </c>
      <c r="W562" t="str">
        <f t="shared" si="22"/>
        <v>Major Project</v>
      </c>
    </row>
    <row r="563" spans="1:23" x14ac:dyDescent="0.25">
      <c r="A563" t="s">
        <v>262</v>
      </c>
      <c r="B563" s="16" t="s">
        <v>263</v>
      </c>
      <c r="C563" t="str">
        <f t="shared" si="21"/>
        <v>Digital Technology Solutions BSc - Network Engineering</v>
      </c>
      <c r="D563">
        <v>45</v>
      </c>
      <c r="E563">
        <v>1543</v>
      </c>
      <c r="F563" t="b">
        <v>0</v>
      </c>
      <c r="G563" t="b">
        <v>1</v>
      </c>
      <c r="H563">
        <v>6</v>
      </c>
      <c r="I563">
        <v>18</v>
      </c>
      <c r="J563" t="s">
        <v>209</v>
      </c>
      <c r="K563" t="s">
        <v>119</v>
      </c>
      <c r="L563" t="s">
        <v>119</v>
      </c>
      <c r="M563" t="s">
        <v>116</v>
      </c>
      <c r="N563" t="s">
        <v>109</v>
      </c>
      <c r="O563" t="s">
        <v>118</v>
      </c>
      <c r="P563" t="s">
        <v>121</v>
      </c>
      <c r="Q563">
        <v>218</v>
      </c>
      <c r="U563" t="s">
        <v>112</v>
      </c>
      <c r="V563" t="s">
        <v>113</v>
      </c>
      <c r="W563" t="str">
        <f t="shared" si="22"/>
        <v>Major Project</v>
      </c>
    </row>
    <row r="564" spans="1:23" x14ac:dyDescent="0.25">
      <c r="A564" t="s">
        <v>262</v>
      </c>
      <c r="B564" s="16" t="s">
        <v>263</v>
      </c>
      <c r="C564" t="str">
        <f t="shared" si="21"/>
        <v>Digital Technology Solutions BSc - Network Engineering</v>
      </c>
      <c r="D564">
        <v>45</v>
      </c>
      <c r="E564">
        <v>1543</v>
      </c>
      <c r="F564" t="b">
        <v>0</v>
      </c>
      <c r="G564" t="b">
        <v>1</v>
      </c>
      <c r="H564">
        <v>6</v>
      </c>
      <c r="I564">
        <v>18</v>
      </c>
      <c r="J564" t="s">
        <v>209</v>
      </c>
      <c r="K564" t="s">
        <v>122</v>
      </c>
      <c r="L564" t="s">
        <v>122</v>
      </c>
      <c r="M564" t="s">
        <v>122</v>
      </c>
      <c r="N564" t="s">
        <v>64</v>
      </c>
      <c r="O564" t="s">
        <v>116</v>
      </c>
      <c r="P564" t="s">
        <v>111</v>
      </c>
      <c r="Q564">
        <v>30</v>
      </c>
      <c r="U564" t="s">
        <v>112</v>
      </c>
      <c r="V564" t="s">
        <v>113</v>
      </c>
      <c r="W564" t="str">
        <f t="shared" si="22"/>
        <v>Major Project</v>
      </c>
    </row>
    <row r="565" spans="1:23" x14ac:dyDescent="0.25">
      <c r="A565" t="s">
        <v>262</v>
      </c>
      <c r="B565" s="16" t="s">
        <v>266</v>
      </c>
      <c r="C565" t="str">
        <f t="shared" si="21"/>
        <v>Digital Technology Solutions BSc - Software Engineering</v>
      </c>
      <c r="D565">
        <v>45</v>
      </c>
      <c r="E565">
        <v>1543</v>
      </c>
      <c r="F565" t="b">
        <v>0</v>
      </c>
      <c r="G565" t="b">
        <v>1</v>
      </c>
      <c r="H565">
        <v>4</v>
      </c>
      <c r="I565">
        <v>1</v>
      </c>
      <c r="J565" t="s">
        <v>192</v>
      </c>
      <c r="K565" t="s">
        <v>106</v>
      </c>
      <c r="L565" t="s">
        <v>107</v>
      </c>
      <c r="M565" t="s">
        <v>108</v>
      </c>
      <c r="N565" t="s">
        <v>109</v>
      </c>
      <c r="O565" t="s">
        <v>110</v>
      </c>
      <c r="P565" t="s">
        <v>111</v>
      </c>
      <c r="Q565">
        <v>40</v>
      </c>
      <c r="U565" t="s">
        <v>112</v>
      </c>
      <c r="V565" t="s">
        <v>113</v>
      </c>
      <c r="W565" t="str">
        <f t="shared" ref="W565:W616" si="23">IF(RIGHT(J565)=")",LEFT(J565,FIND("(",J565)-2),J565)</f>
        <v>Technology in the Organisational Context</v>
      </c>
    </row>
    <row r="566" spans="1:23" x14ac:dyDescent="0.25">
      <c r="A566" t="s">
        <v>262</v>
      </c>
      <c r="B566" s="16" t="s">
        <v>266</v>
      </c>
      <c r="C566" t="str">
        <f t="shared" si="21"/>
        <v>Digital Technology Solutions BSc - Software Engineering</v>
      </c>
      <c r="D566">
        <v>45</v>
      </c>
      <c r="E566">
        <v>1543</v>
      </c>
      <c r="F566" t="b">
        <v>0</v>
      </c>
      <c r="G566" t="b">
        <v>1</v>
      </c>
      <c r="H566">
        <v>4</v>
      </c>
      <c r="I566">
        <v>1</v>
      </c>
      <c r="J566" t="s">
        <v>192</v>
      </c>
      <c r="K566" t="s">
        <v>114</v>
      </c>
      <c r="L566" t="s">
        <v>154</v>
      </c>
      <c r="M566" t="s">
        <v>116</v>
      </c>
      <c r="N566" t="s">
        <v>117</v>
      </c>
      <c r="O566" t="s">
        <v>118</v>
      </c>
      <c r="P566" t="s">
        <v>111</v>
      </c>
      <c r="Q566">
        <v>24</v>
      </c>
      <c r="R566">
        <v>4</v>
      </c>
      <c r="T566">
        <v>4</v>
      </c>
      <c r="U566" t="s">
        <v>112</v>
      </c>
      <c r="V566" t="s">
        <v>113</v>
      </c>
      <c r="W566" t="str">
        <f t="shared" si="23"/>
        <v>Technology in the Organisational Context</v>
      </c>
    </row>
    <row r="567" spans="1:23" x14ac:dyDescent="0.25">
      <c r="A567" t="s">
        <v>262</v>
      </c>
      <c r="B567" s="16" t="s">
        <v>266</v>
      </c>
      <c r="C567" t="str">
        <f t="shared" si="21"/>
        <v>Digital Technology Solutions BSc - Software Engineering</v>
      </c>
      <c r="D567">
        <v>45</v>
      </c>
      <c r="E567">
        <v>1543</v>
      </c>
      <c r="F567" t="b">
        <v>0</v>
      </c>
      <c r="G567" t="b">
        <v>1</v>
      </c>
      <c r="H567">
        <v>4</v>
      </c>
      <c r="I567">
        <v>1</v>
      </c>
      <c r="J567" t="s">
        <v>192</v>
      </c>
      <c r="K567" t="s">
        <v>119</v>
      </c>
      <c r="L567" t="s">
        <v>119</v>
      </c>
      <c r="M567" t="s">
        <v>116</v>
      </c>
      <c r="N567" t="s">
        <v>109</v>
      </c>
      <c r="O567" t="s">
        <v>118</v>
      </c>
      <c r="P567" t="s">
        <v>121</v>
      </c>
      <c r="Q567">
        <v>106</v>
      </c>
      <c r="U567" t="s">
        <v>112</v>
      </c>
      <c r="V567" t="s">
        <v>113</v>
      </c>
      <c r="W567" t="str">
        <f t="shared" si="23"/>
        <v>Technology in the Organisational Context</v>
      </c>
    </row>
    <row r="568" spans="1:23" x14ac:dyDescent="0.25">
      <c r="A568" t="s">
        <v>262</v>
      </c>
      <c r="B568" s="16" t="s">
        <v>266</v>
      </c>
      <c r="C568" t="str">
        <f t="shared" si="21"/>
        <v>Digital Technology Solutions BSc - Software Engineering</v>
      </c>
      <c r="D568">
        <v>45</v>
      </c>
      <c r="E568">
        <v>1543</v>
      </c>
      <c r="F568" t="b">
        <v>0</v>
      </c>
      <c r="G568" t="b">
        <v>1</v>
      </c>
      <c r="H568">
        <v>4</v>
      </c>
      <c r="I568">
        <v>1</v>
      </c>
      <c r="J568" t="s">
        <v>192</v>
      </c>
      <c r="K568" t="s">
        <v>122</v>
      </c>
      <c r="L568" t="s">
        <v>122</v>
      </c>
      <c r="M568" t="s">
        <v>122</v>
      </c>
      <c r="N568" t="s">
        <v>64</v>
      </c>
      <c r="O568" t="s">
        <v>116</v>
      </c>
      <c r="P568" t="s">
        <v>111</v>
      </c>
      <c r="Q568">
        <v>30</v>
      </c>
      <c r="U568" t="s">
        <v>112</v>
      </c>
      <c r="V568" t="s">
        <v>113</v>
      </c>
      <c r="W568" t="str">
        <f t="shared" si="23"/>
        <v>Technology in the Organisational Context</v>
      </c>
    </row>
    <row r="569" spans="1:23" x14ac:dyDescent="0.25">
      <c r="A569" t="s">
        <v>262</v>
      </c>
      <c r="B569" s="16" t="s">
        <v>266</v>
      </c>
      <c r="C569" t="str">
        <f t="shared" si="21"/>
        <v>Digital Technology Solutions BSc - Software Engineering</v>
      </c>
      <c r="D569">
        <v>45</v>
      </c>
      <c r="E569">
        <v>1543</v>
      </c>
      <c r="F569" t="b">
        <v>0</v>
      </c>
      <c r="G569" t="b">
        <v>1</v>
      </c>
      <c r="H569">
        <v>4</v>
      </c>
      <c r="I569">
        <v>2</v>
      </c>
      <c r="J569" t="s">
        <v>194</v>
      </c>
      <c r="K569" t="s">
        <v>106</v>
      </c>
      <c r="L569" t="s">
        <v>107</v>
      </c>
      <c r="M569" t="s">
        <v>108</v>
      </c>
      <c r="N569" t="s">
        <v>109</v>
      </c>
      <c r="O569" t="s">
        <v>110</v>
      </c>
      <c r="P569" t="s">
        <v>111</v>
      </c>
      <c r="Q569">
        <v>40</v>
      </c>
      <c r="U569" t="s">
        <v>112</v>
      </c>
      <c r="V569" t="s">
        <v>113</v>
      </c>
      <c r="W569" t="str">
        <f t="shared" si="23"/>
        <v>Software Engineering Fundamentals</v>
      </c>
    </row>
    <row r="570" spans="1:23" x14ac:dyDescent="0.25">
      <c r="A570" t="s">
        <v>262</v>
      </c>
      <c r="B570" s="16" t="s">
        <v>266</v>
      </c>
      <c r="C570" t="str">
        <f t="shared" si="21"/>
        <v>Digital Technology Solutions BSc - Software Engineering</v>
      </c>
      <c r="D570">
        <v>45</v>
      </c>
      <c r="E570">
        <v>1543</v>
      </c>
      <c r="F570" t="b">
        <v>0</v>
      </c>
      <c r="G570" t="b">
        <v>1</v>
      </c>
      <c r="H570">
        <v>4</v>
      </c>
      <c r="I570">
        <v>2</v>
      </c>
      <c r="J570" t="s">
        <v>194</v>
      </c>
      <c r="K570" t="s">
        <v>114</v>
      </c>
      <c r="L570" t="s">
        <v>154</v>
      </c>
      <c r="M570" t="s">
        <v>116</v>
      </c>
      <c r="N570" t="s">
        <v>117</v>
      </c>
      <c r="O570" t="s">
        <v>118</v>
      </c>
      <c r="P570" t="s">
        <v>111</v>
      </c>
      <c r="Q570">
        <v>24</v>
      </c>
      <c r="R570">
        <v>4</v>
      </c>
      <c r="T570">
        <v>4</v>
      </c>
      <c r="U570" t="s">
        <v>112</v>
      </c>
      <c r="V570" t="s">
        <v>113</v>
      </c>
      <c r="W570" t="str">
        <f t="shared" si="23"/>
        <v>Software Engineering Fundamentals</v>
      </c>
    </row>
    <row r="571" spans="1:23" x14ac:dyDescent="0.25">
      <c r="A571" t="s">
        <v>262</v>
      </c>
      <c r="B571" s="16" t="s">
        <v>266</v>
      </c>
      <c r="C571" t="str">
        <f t="shared" si="21"/>
        <v>Digital Technology Solutions BSc - Software Engineering</v>
      </c>
      <c r="D571">
        <v>45</v>
      </c>
      <c r="E571">
        <v>1543</v>
      </c>
      <c r="F571" t="b">
        <v>0</v>
      </c>
      <c r="G571" t="b">
        <v>1</v>
      </c>
      <c r="H571">
        <v>4</v>
      </c>
      <c r="I571">
        <v>2</v>
      </c>
      <c r="J571" t="s">
        <v>194</v>
      </c>
      <c r="K571" t="s">
        <v>119</v>
      </c>
      <c r="L571" t="s">
        <v>119</v>
      </c>
      <c r="M571" t="s">
        <v>116</v>
      </c>
      <c r="N571" t="s">
        <v>109</v>
      </c>
      <c r="O571" t="s">
        <v>118</v>
      </c>
      <c r="P571" t="s">
        <v>121</v>
      </c>
      <c r="Q571">
        <v>106</v>
      </c>
      <c r="U571" t="s">
        <v>112</v>
      </c>
      <c r="V571" t="s">
        <v>113</v>
      </c>
      <c r="W571" t="str">
        <f t="shared" si="23"/>
        <v>Software Engineering Fundamentals</v>
      </c>
    </row>
    <row r="572" spans="1:23" x14ac:dyDescent="0.25">
      <c r="A572" t="s">
        <v>262</v>
      </c>
      <c r="B572" s="16" t="s">
        <v>266</v>
      </c>
      <c r="C572" t="str">
        <f t="shared" si="21"/>
        <v>Digital Technology Solutions BSc - Software Engineering</v>
      </c>
      <c r="D572">
        <v>45</v>
      </c>
      <c r="E572">
        <v>1543</v>
      </c>
      <c r="F572" t="b">
        <v>0</v>
      </c>
      <c r="G572" t="b">
        <v>1</v>
      </c>
      <c r="H572">
        <v>4</v>
      </c>
      <c r="I572">
        <v>2</v>
      </c>
      <c r="J572" t="s">
        <v>194</v>
      </c>
      <c r="K572" t="s">
        <v>122</v>
      </c>
      <c r="L572" t="s">
        <v>122</v>
      </c>
      <c r="M572" t="s">
        <v>122</v>
      </c>
      <c r="N572" t="s">
        <v>64</v>
      </c>
      <c r="O572" t="s">
        <v>116</v>
      </c>
      <c r="P572" t="s">
        <v>111</v>
      </c>
      <c r="Q572">
        <v>30</v>
      </c>
      <c r="U572" t="s">
        <v>112</v>
      </c>
      <c r="V572" t="s">
        <v>113</v>
      </c>
      <c r="W572" t="str">
        <f t="shared" si="23"/>
        <v>Software Engineering Fundamentals</v>
      </c>
    </row>
    <row r="573" spans="1:23" x14ac:dyDescent="0.25">
      <c r="A573" t="s">
        <v>262</v>
      </c>
      <c r="B573" s="16" t="s">
        <v>266</v>
      </c>
      <c r="C573" t="str">
        <f t="shared" si="21"/>
        <v>Digital Technology Solutions BSc - Software Engineering</v>
      </c>
      <c r="D573">
        <v>45</v>
      </c>
      <c r="E573">
        <v>1543</v>
      </c>
      <c r="F573" t="b">
        <v>0</v>
      </c>
      <c r="G573" t="b">
        <v>1</v>
      </c>
      <c r="H573">
        <v>4</v>
      </c>
      <c r="I573">
        <v>3</v>
      </c>
      <c r="J573" t="s">
        <v>196</v>
      </c>
      <c r="K573" t="s">
        <v>106</v>
      </c>
      <c r="L573" t="s">
        <v>107</v>
      </c>
      <c r="M573" t="s">
        <v>108</v>
      </c>
      <c r="N573" t="s">
        <v>109</v>
      </c>
      <c r="O573" t="s">
        <v>110</v>
      </c>
      <c r="P573" t="s">
        <v>111</v>
      </c>
      <c r="Q573">
        <v>40</v>
      </c>
      <c r="U573" t="s">
        <v>112</v>
      </c>
      <c r="V573" t="s">
        <v>113</v>
      </c>
      <c r="W573" t="str">
        <f t="shared" si="23"/>
        <v>IT Project Management</v>
      </c>
    </row>
    <row r="574" spans="1:23" x14ac:dyDescent="0.25">
      <c r="A574" t="s">
        <v>262</v>
      </c>
      <c r="B574" s="16" t="s">
        <v>266</v>
      </c>
      <c r="C574" t="str">
        <f t="shared" si="21"/>
        <v>Digital Technology Solutions BSc - Software Engineering</v>
      </c>
      <c r="D574">
        <v>45</v>
      </c>
      <c r="E574">
        <v>1543</v>
      </c>
      <c r="F574" t="b">
        <v>0</v>
      </c>
      <c r="G574" t="b">
        <v>1</v>
      </c>
      <c r="H574">
        <v>4</v>
      </c>
      <c r="I574">
        <v>3</v>
      </c>
      <c r="J574" t="s">
        <v>196</v>
      </c>
      <c r="K574" t="s">
        <v>114</v>
      </c>
      <c r="L574" t="s">
        <v>154</v>
      </c>
      <c r="M574" t="s">
        <v>116</v>
      </c>
      <c r="N574" t="s">
        <v>117</v>
      </c>
      <c r="O574" t="s">
        <v>118</v>
      </c>
      <c r="P574" t="s">
        <v>111</v>
      </c>
      <c r="Q574">
        <v>24</v>
      </c>
      <c r="R574">
        <v>4</v>
      </c>
      <c r="T574">
        <v>4</v>
      </c>
      <c r="U574" t="s">
        <v>112</v>
      </c>
      <c r="V574" t="s">
        <v>113</v>
      </c>
      <c r="W574" t="str">
        <f t="shared" si="23"/>
        <v>IT Project Management</v>
      </c>
    </row>
    <row r="575" spans="1:23" x14ac:dyDescent="0.25">
      <c r="A575" t="s">
        <v>262</v>
      </c>
      <c r="B575" s="16" t="s">
        <v>266</v>
      </c>
      <c r="C575" t="str">
        <f t="shared" si="21"/>
        <v>Digital Technology Solutions BSc - Software Engineering</v>
      </c>
      <c r="D575">
        <v>45</v>
      </c>
      <c r="E575">
        <v>1543</v>
      </c>
      <c r="F575" t="b">
        <v>0</v>
      </c>
      <c r="G575" t="b">
        <v>1</v>
      </c>
      <c r="H575">
        <v>4</v>
      </c>
      <c r="I575">
        <v>3</v>
      </c>
      <c r="J575" t="s">
        <v>196</v>
      </c>
      <c r="K575" t="s">
        <v>119</v>
      </c>
      <c r="L575" t="s">
        <v>119</v>
      </c>
      <c r="M575" t="s">
        <v>116</v>
      </c>
      <c r="N575" t="s">
        <v>109</v>
      </c>
      <c r="O575" t="s">
        <v>118</v>
      </c>
      <c r="P575" t="s">
        <v>121</v>
      </c>
      <c r="Q575">
        <v>106</v>
      </c>
      <c r="U575" t="s">
        <v>112</v>
      </c>
      <c r="V575" t="s">
        <v>113</v>
      </c>
      <c r="W575" t="str">
        <f t="shared" si="23"/>
        <v>IT Project Management</v>
      </c>
    </row>
    <row r="576" spans="1:23" x14ac:dyDescent="0.25">
      <c r="A576" t="s">
        <v>262</v>
      </c>
      <c r="B576" s="16" t="s">
        <v>266</v>
      </c>
      <c r="C576" t="str">
        <f t="shared" si="21"/>
        <v>Digital Technology Solutions BSc - Software Engineering</v>
      </c>
      <c r="D576">
        <v>45</v>
      </c>
      <c r="E576">
        <v>1543</v>
      </c>
      <c r="F576" t="b">
        <v>0</v>
      </c>
      <c r="G576" t="b">
        <v>1</v>
      </c>
      <c r="H576">
        <v>4</v>
      </c>
      <c r="I576">
        <v>3</v>
      </c>
      <c r="J576" t="s">
        <v>196</v>
      </c>
      <c r="K576" t="s">
        <v>122</v>
      </c>
      <c r="L576" t="s">
        <v>122</v>
      </c>
      <c r="M576" t="s">
        <v>122</v>
      </c>
      <c r="N576" t="s">
        <v>64</v>
      </c>
      <c r="O576" t="s">
        <v>116</v>
      </c>
      <c r="P576" t="s">
        <v>111</v>
      </c>
      <c r="Q576">
        <v>30</v>
      </c>
      <c r="U576" t="s">
        <v>112</v>
      </c>
      <c r="V576" t="s">
        <v>113</v>
      </c>
      <c r="W576" t="str">
        <f t="shared" si="23"/>
        <v>IT Project Management</v>
      </c>
    </row>
    <row r="577" spans="1:23" x14ac:dyDescent="0.25">
      <c r="A577" t="s">
        <v>262</v>
      </c>
      <c r="B577" s="16" t="s">
        <v>266</v>
      </c>
      <c r="C577" t="str">
        <f t="shared" si="21"/>
        <v>Digital Technology Solutions BSc - Software Engineering</v>
      </c>
      <c r="D577">
        <v>45</v>
      </c>
      <c r="E577">
        <v>1543</v>
      </c>
      <c r="F577" t="b">
        <v>0</v>
      </c>
      <c r="G577" t="b">
        <v>1</v>
      </c>
      <c r="H577">
        <v>4</v>
      </c>
      <c r="I577">
        <v>4</v>
      </c>
      <c r="J577" t="s">
        <v>197</v>
      </c>
      <c r="K577" t="s">
        <v>106</v>
      </c>
      <c r="L577" t="s">
        <v>107</v>
      </c>
      <c r="M577" t="s">
        <v>108</v>
      </c>
      <c r="N577" t="s">
        <v>109</v>
      </c>
      <c r="O577" t="s">
        <v>110</v>
      </c>
      <c r="P577" t="s">
        <v>111</v>
      </c>
      <c r="Q577">
        <v>40</v>
      </c>
      <c r="U577" t="s">
        <v>112</v>
      </c>
      <c r="V577" t="s">
        <v>113</v>
      </c>
      <c r="W577" t="str">
        <f t="shared" si="23"/>
        <v>Data Communications and Network Security</v>
      </c>
    </row>
    <row r="578" spans="1:23" x14ac:dyDescent="0.25">
      <c r="A578" t="s">
        <v>262</v>
      </c>
      <c r="B578" s="16" t="s">
        <v>266</v>
      </c>
      <c r="C578" t="str">
        <f t="shared" si="21"/>
        <v>Digital Technology Solutions BSc - Software Engineering</v>
      </c>
      <c r="D578">
        <v>45</v>
      </c>
      <c r="E578">
        <v>1543</v>
      </c>
      <c r="F578" t="b">
        <v>0</v>
      </c>
      <c r="G578" t="b">
        <v>1</v>
      </c>
      <c r="H578">
        <v>4</v>
      </c>
      <c r="I578">
        <v>4</v>
      </c>
      <c r="J578" t="s">
        <v>197</v>
      </c>
      <c r="K578" t="s">
        <v>114</v>
      </c>
      <c r="L578" t="s">
        <v>154</v>
      </c>
      <c r="M578" t="s">
        <v>116</v>
      </c>
      <c r="N578" t="s">
        <v>117</v>
      </c>
      <c r="O578" t="s">
        <v>118</v>
      </c>
      <c r="P578" t="s">
        <v>111</v>
      </c>
      <c r="Q578">
        <v>24</v>
      </c>
      <c r="R578">
        <v>4</v>
      </c>
      <c r="T578">
        <v>4</v>
      </c>
      <c r="U578" t="s">
        <v>112</v>
      </c>
      <c r="V578" t="s">
        <v>113</v>
      </c>
      <c r="W578" t="str">
        <f t="shared" si="23"/>
        <v>Data Communications and Network Security</v>
      </c>
    </row>
    <row r="579" spans="1:23" x14ac:dyDescent="0.25">
      <c r="A579" t="s">
        <v>262</v>
      </c>
      <c r="B579" s="16" t="s">
        <v>266</v>
      </c>
      <c r="C579" t="str">
        <f t="shared" si="21"/>
        <v>Digital Technology Solutions BSc - Software Engineering</v>
      </c>
      <c r="D579">
        <v>45</v>
      </c>
      <c r="E579">
        <v>1543</v>
      </c>
      <c r="F579" t="b">
        <v>0</v>
      </c>
      <c r="G579" t="b">
        <v>1</v>
      </c>
      <c r="H579">
        <v>4</v>
      </c>
      <c r="I579">
        <v>4</v>
      </c>
      <c r="J579" t="s">
        <v>197</v>
      </c>
      <c r="K579" t="s">
        <v>119</v>
      </c>
      <c r="L579" t="s">
        <v>119</v>
      </c>
      <c r="M579" t="s">
        <v>116</v>
      </c>
      <c r="N579" t="s">
        <v>109</v>
      </c>
      <c r="O579" t="s">
        <v>118</v>
      </c>
      <c r="P579" t="s">
        <v>121</v>
      </c>
      <c r="Q579">
        <v>106</v>
      </c>
      <c r="U579" t="s">
        <v>112</v>
      </c>
      <c r="V579" t="s">
        <v>113</v>
      </c>
      <c r="W579" t="str">
        <f t="shared" si="23"/>
        <v>Data Communications and Network Security</v>
      </c>
    </row>
    <row r="580" spans="1:23" x14ac:dyDescent="0.25">
      <c r="A580" t="s">
        <v>262</v>
      </c>
      <c r="B580" s="16" t="s">
        <v>266</v>
      </c>
      <c r="C580" t="str">
        <f t="shared" si="21"/>
        <v>Digital Technology Solutions BSc - Software Engineering</v>
      </c>
      <c r="D580">
        <v>45</v>
      </c>
      <c r="E580">
        <v>1543</v>
      </c>
      <c r="F580" t="b">
        <v>0</v>
      </c>
      <c r="G580" t="b">
        <v>1</v>
      </c>
      <c r="H580">
        <v>4</v>
      </c>
      <c r="I580">
        <v>4</v>
      </c>
      <c r="J580" t="s">
        <v>197</v>
      </c>
      <c r="K580" t="s">
        <v>122</v>
      </c>
      <c r="L580" t="s">
        <v>122</v>
      </c>
      <c r="M580" t="s">
        <v>122</v>
      </c>
      <c r="N580" t="s">
        <v>64</v>
      </c>
      <c r="O580" t="s">
        <v>116</v>
      </c>
      <c r="P580" t="s">
        <v>111</v>
      </c>
      <c r="Q580">
        <v>30</v>
      </c>
      <c r="U580" t="s">
        <v>112</v>
      </c>
      <c r="V580" t="s">
        <v>113</v>
      </c>
      <c r="W580" t="str">
        <f t="shared" si="23"/>
        <v>Data Communications and Network Security</v>
      </c>
    </row>
    <row r="581" spans="1:23" x14ac:dyDescent="0.25">
      <c r="A581" t="s">
        <v>262</v>
      </c>
      <c r="B581" s="16" t="s">
        <v>266</v>
      </c>
      <c r="C581" t="str">
        <f t="shared" si="21"/>
        <v>Digital Technology Solutions BSc - Software Engineering</v>
      </c>
      <c r="D581">
        <v>45</v>
      </c>
      <c r="E581">
        <v>1543</v>
      </c>
      <c r="F581" t="b">
        <v>0</v>
      </c>
      <c r="G581" t="b">
        <v>1</v>
      </c>
      <c r="H581">
        <v>4</v>
      </c>
      <c r="I581">
        <v>5</v>
      </c>
      <c r="J581" t="s">
        <v>198</v>
      </c>
      <c r="K581" t="s">
        <v>106</v>
      </c>
      <c r="L581" t="s">
        <v>107</v>
      </c>
      <c r="M581" t="s">
        <v>108</v>
      </c>
      <c r="N581" t="s">
        <v>109</v>
      </c>
      <c r="O581" t="s">
        <v>110</v>
      </c>
      <c r="P581" t="s">
        <v>111</v>
      </c>
      <c r="Q581">
        <v>40</v>
      </c>
      <c r="U581" t="s">
        <v>112</v>
      </c>
      <c r="V581" t="s">
        <v>113</v>
      </c>
      <c r="W581" t="str">
        <f t="shared" si="23"/>
        <v>Data Modelling and Database Design</v>
      </c>
    </row>
    <row r="582" spans="1:23" x14ac:dyDescent="0.25">
      <c r="A582" t="s">
        <v>262</v>
      </c>
      <c r="B582" s="16" t="s">
        <v>266</v>
      </c>
      <c r="C582" t="str">
        <f t="shared" si="21"/>
        <v>Digital Technology Solutions BSc - Software Engineering</v>
      </c>
      <c r="D582">
        <v>45</v>
      </c>
      <c r="E582">
        <v>1543</v>
      </c>
      <c r="F582" t="b">
        <v>0</v>
      </c>
      <c r="G582" t="b">
        <v>1</v>
      </c>
      <c r="H582">
        <v>4</v>
      </c>
      <c r="I582">
        <v>5</v>
      </c>
      <c r="J582" t="s">
        <v>198</v>
      </c>
      <c r="K582" t="s">
        <v>114</v>
      </c>
      <c r="L582" t="s">
        <v>154</v>
      </c>
      <c r="M582" t="s">
        <v>116</v>
      </c>
      <c r="N582" t="s">
        <v>117</v>
      </c>
      <c r="O582" t="s">
        <v>118</v>
      </c>
      <c r="P582" t="s">
        <v>111</v>
      </c>
      <c r="Q582">
        <v>24</v>
      </c>
      <c r="R582">
        <v>4</v>
      </c>
      <c r="T582">
        <v>4</v>
      </c>
      <c r="U582" t="s">
        <v>112</v>
      </c>
      <c r="V582" t="s">
        <v>113</v>
      </c>
      <c r="W582" t="str">
        <f t="shared" si="23"/>
        <v>Data Modelling and Database Design</v>
      </c>
    </row>
    <row r="583" spans="1:23" x14ac:dyDescent="0.25">
      <c r="A583" t="s">
        <v>262</v>
      </c>
      <c r="B583" s="16" t="s">
        <v>266</v>
      </c>
      <c r="C583" t="str">
        <f t="shared" si="21"/>
        <v>Digital Technology Solutions BSc - Software Engineering</v>
      </c>
      <c r="D583">
        <v>45</v>
      </c>
      <c r="E583">
        <v>1543</v>
      </c>
      <c r="F583" t="b">
        <v>0</v>
      </c>
      <c r="G583" t="b">
        <v>1</v>
      </c>
      <c r="H583">
        <v>4</v>
      </c>
      <c r="I583">
        <v>5</v>
      </c>
      <c r="J583" t="s">
        <v>198</v>
      </c>
      <c r="K583" t="s">
        <v>119</v>
      </c>
      <c r="L583" t="s">
        <v>119</v>
      </c>
      <c r="M583" t="s">
        <v>116</v>
      </c>
      <c r="N583" t="s">
        <v>109</v>
      </c>
      <c r="O583" t="s">
        <v>118</v>
      </c>
      <c r="P583" t="s">
        <v>121</v>
      </c>
      <c r="Q583">
        <v>106</v>
      </c>
      <c r="U583" t="s">
        <v>112</v>
      </c>
      <c r="V583" t="s">
        <v>113</v>
      </c>
      <c r="W583" t="str">
        <f t="shared" si="23"/>
        <v>Data Modelling and Database Design</v>
      </c>
    </row>
    <row r="584" spans="1:23" x14ac:dyDescent="0.25">
      <c r="A584" t="s">
        <v>262</v>
      </c>
      <c r="B584" s="16" t="s">
        <v>266</v>
      </c>
      <c r="C584" t="str">
        <f t="shared" si="21"/>
        <v>Digital Technology Solutions BSc - Software Engineering</v>
      </c>
      <c r="D584">
        <v>45</v>
      </c>
      <c r="E584">
        <v>1543</v>
      </c>
      <c r="F584" t="b">
        <v>0</v>
      </c>
      <c r="G584" t="b">
        <v>1</v>
      </c>
      <c r="H584">
        <v>4</v>
      </c>
      <c r="I584">
        <v>5</v>
      </c>
      <c r="J584" t="s">
        <v>198</v>
      </c>
      <c r="K584" t="s">
        <v>122</v>
      </c>
      <c r="L584" t="s">
        <v>122</v>
      </c>
      <c r="M584" t="s">
        <v>122</v>
      </c>
      <c r="N584" t="s">
        <v>64</v>
      </c>
      <c r="O584" t="s">
        <v>116</v>
      </c>
      <c r="P584" t="s">
        <v>111</v>
      </c>
      <c r="Q584">
        <v>30</v>
      </c>
      <c r="U584" t="s">
        <v>112</v>
      </c>
      <c r="V584" t="s">
        <v>113</v>
      </c>
      <c r="W584" t="str">
        <f t="shared" si="23"/>
        <v>Data Modelling and Database Design</v>
      </c>
    </row>
    <row r="585" spans="1:23" x14ac:dyDescent="0.25">
      <c r="A585" t="s">
        <v>262</v>
      </c>
      <c r="B585" s="16" t="s">
        <v>266</v>
      </c>
      <c r="C585" t="str">
        <f t="shared" si="21"/>
        <v>Digital Technology Solutions BSc - Software Engineering</v>
      </c>
      <c r="D585">
        <v>45</v>
      </c>
      <c r="E585">
        <v>1543</v>
      </c>
      <c r="F585" t="b">
        <v>0</v>
      </c>
      <c r="G585" t="b">
        <v>1</v>
      </c>
      <c r="H585">
        <v>4</v>
      </c>
      <c r="I585">
        <v>6</v>
      </c>
      <c r="J585" t="s">
        <v>135</v>
      </c>
      <c r="K585" t="s">
        <v>106</v>
      </c>
      <c r="L585" t="s">
        <v>107</v>
      </c>
      <c r="M585" t="s">
        <v>108</v>
      </c>
      <c r="N585" t="s">
        <v>109</v>
      </c>
      <c r="O585" t="s">
        <v>110</v>
      </c>
      <c r="P585" t="s">
        <v>111</v>
      </c>
      <c r="Q585">
        <v>40</v>
      </c>
      <c r="U585" t="s">
        <v>112</v>
      </c>
      <c r="V585" t="s">
        <v>113</v>
      </c>
      <c r="W585" t="str">
        <f t="shared" si="23"/>
        <v>Professional Practice and Portfolio Development 1</v>
      </c>
    </row>
    <row r="586" spans="1:23" x14ac:dyDescent="0.25">
      <c r="A586" t="s">
        <v>262</v>
      </c>
      <c r="B586" s="16" t="s">
        <v>266</v>
      </c>
      <c r="C586" t="str">
        <f t="shared" si="21"/>
        <v>Digital Technology Solutions BSc - Software Engineering</v>
      </c>
      <c r="D586">
        <v>45</v>
      </c>
      <c r="E586">
        <v>1543</v>
      </c>
      <c r="F586" t="b">
        <v>0</v>
      </c>
      <c r="G586" t="b">
        <v>1</v>
      </c>
      <c r="H586">
        <v>4</v>
      </c>
      <c r="I586">
        <v>6</v>
      </c>
      <c r="J586" t="s">
        <v>135</v>
      </c>
      <c r="K586" t="s">
        <v>114</v>
      </c>
      <c r="L586" t="s">
        <v>154</v>
      </c>
      <c r="M586" t="s">
        <v>116</v>
      </c>
      <c r="N586" t="s">
        <v>117</v>
      </c>
      <c r="O586" t="s">
        <v>118</v>
      </c>
      <c r="P586" t="s">
        <v>111</v>
      </c>
      <c r="Q586">
        <v>24</v>
      </c>
      <c r="R586">
        <v>4</v>
      </c>
      <c r="T586">
        <v>4</v>
      </c>
      <c r="U586" t="s">
        <v>112</v>
      </c>
      <c r="V586" t="s">
        <v>113</v>
      </c>
      <c r="W586" t="str">
        <f t="shared" si="23"/>
        <v>Professional Practice and Portfolio Development 1</v>
      </c>
    </row>
    <row r="587" spans="1:23" x14ac:dyDescent="0.25">
      <c r="A587" t="s">
        <v>262</v>
      </c>
      <c r="B587" s="16" t="s">
        <v>266</v>
      </c>
      <c r="C587" t="str">
        <f t="shared" si="21"/>
        <v>Digital Technology Solutions BSc - Software Engineering</v>
      </c>
      <c r="D587">
        <v>45</v>
      </c>
      <c r="E587">
        <v>1543</v>
      </c>
      <c r="F587" t="b">
        <v>0</v>
      </c>
      <c r="G587" t="b">
        <v>1</v>
      </c>
      <c r="H587">
        <v>4</v>
      </c>
      <c r="I587">
        <v>6</v>
      </c>
      <c r="J587" t="s">
        <v>135</v>
      </c>
      <c r="K587" t="s">
        <v>119</v>
      </c>
      <c r="L587" t="s">
        <v>119</v>
      </c>
      <c r="M587" t="s">
        <v>116</v>
      </c>
      <c r="N587" t="s">
        <v>109</v>
      </c>
      <c r="O587" t="s">
        <v>118</v>
      </c>
      <c r="P587" t="s">
        <v>121</v>
      </c>
      <c r="Q587">
        <v>106</v>
      </c>
      <c r="U587" t="s">
        <v>112</v>
      </c>
      <c r="V587" t="s">
        <v>113</v>
      </c>
      <c r="W587" t="str">
        <f t="shared" si="23"/>
        <v>Professional Practice and Portfolio Development 1</v>
      </c>
    </row>
    <row r="588" spans="1:23" x14ac:dyDescent="0.25">
      <c r="A588" t="s">
        <v>262</v>
      </c>
      <c r="B588" s="16" t="s">
        <v>266</v>
      </c>
      <c r="C588" t="str">
        <f t="shared" si="21"/>
        <v>Digital Technology Solutions BSc - Software Engineering</v>
      </c>
      <c r="D588">
        <v>45</v>
      </c>
      <c r="E588">
        <v>1543</v>
      </c>
      <c r="F588" t="b">
        <v>0</v>
      </c>
      <c r="G588" t="b">
        <v>1</v>
      </c>
      <c r="H588">
        <v>4</v>
      </c>
      <c r="I588">
        <v>6</v>
      </c>
      <c r="J588" t="s">
        <v>135</v>
      </c>
      <c r="K588" t="s">
        <v>122</v>
      </c>
      <c r="L588" t="s">
        <v>122</v>
      </c>
      <c r="M588" t="s">
        <v>122</v>
      </c>
      <c r="N588" t="s">
        <v>64</v>
      </c>
      <c r="O588" t="s">
        <v>116</v>
      </c>
      <c r="P588" t="s">
        <v>111</v>
      </c>
      <c r="Q588">
        <v>30</v>
      </c>
      <c r="U588" t="s">
        <v>112</v>
      </c>
      <c r="V588" t="s">
        <v>113</v>
      </c>
      <c r="W588" t="str">
        <f t="shared" si="23"/>
        <v>Professional Practice and Portfolio Development 1</v>
      </c>
    </row>
    <row r="589" spans="1:23" x14ac:dyDescent="0.25">
      <c r="A589" t="s">
        <v>262</v>
      </c>
      <c r="B589" s="16" t="s">
        <v>266</v>
      </c>
      <c r="C589" t="str">
        <f t="shared" si="21"/>
        <v>Digital Technology Solutions BSc - Software Engineering</v>
      </c>
      <c r="D589">
        <v>45</v>
      </c>
      <c r="E589">
        <v>1543</v>
      </c>
      <c r="F589" t="b">
        <v>0</v>
      </c>
      <c r="G589" t="b">
        <v>1</v>
      </c>
      <c r="H589">
        <v>5</v>
      </c>
      <c r="I589">
        <v>7</v>
      </c>
      <c r="J589" t="s">
        <v>199</v>
      </c>
      <c r="K589" t="s">
        <v>106</v>
      </c>
      <c r="L589" t="s">
        <v>107</v>
      </c>
      <c r="M589" t="s">
        <v>108</v>
      </c>
      <c r="N589" t="s">
        <v>109</v>
      </c>
      <c r="O589" t="s">
        <v>110</v>
      </c>
      <c r="P589" t="s">
        <v>111</v>
      </c>
      <c r="Q589">
        <v>40</v>
      </c>
      <c r="U589" t="s">
        <v>112</v>
      </c>
      <c r="V589" t="s">
        <v>113</v>
      </c>
      <c r="W589" t="str">
        <f t="shared" si="23"/>
        <v>Business Systems and Processes</v>
      </c>
    </row>
    <row r="590" spans="1:23" x14ac:dyDescent="0.25">
      <c r="A590" t="s">
        <v>262</v>
      </c>
      <c r="B590" s="16" t="s">
        <v>266</v>
      </c>
      <c r="C590" t="str">
        <f t="shared" si="21"/>
        <v>Digital Technology Solutions BSc - Software Engineering</v>
      </c>
      <c r="D590">
        <v>45</v>
      </c>
      <c r="E590">
        <v>1543</v>
      </c>
      <c r="F590" t="b">
        <v>0</v>
      </c>
      <c r="G590" t="b">
        <v>1</v>
      </c>
      <c r="H590">
        <v>5</v>
      </c>
      <c r="I590">
        <v>7</v>
      </c>
      <c r="J590" t="s">
        <v>199</v>
      </c>
      <c r="K590" t="s">
        <v>114</v>
      </c>
      <c r="L590" t="s">
        <v>115</v>
      </c>
      <c r="M590" t="s">
        <v>116</v>
      </c>
      <c r="N590" t="s">
        <v>117</v>
      </c>
      <c r="O590" t="s">
        <v>118</v>
      </c>
      <c r="P590" t="s">
        <v>111</v>
      </c>
      <c r="Q590">
        <v>18</v>
      </c>
      <c r="R590">
        <v>3</v>
      </c>
      <c r="T590">
        <v>3</v>
      </c>
      <c r="U590" t="s">
        <v>112</v>
      </c>
      <c r="V590" t="s">
        <v>113</v>
      </c>
      <c r="W590" t="str">
        <f t="shared" si="23"/>
        <v>Business Systems and Processes</v>
      </c>
    </row>
    <row r="591" spans="1:23" x14ac:dyDescent="0.25">
      <c r="A591" t="s">
        <v>262</v>
      </c>
      <c r="B591" s="16" t="s">
        <v>266</v>
      </c>
      <c r="C591" t="str">
        <f t="shared" si="21"/>
        <v>Digital Technology Solutions BSc - Software Engineering</v>
      </c>
      <c r="D591">
        <v>45</v>
      </c>
      <c r="E591">
        <v>1543</v>
      </c>
      <c r="F591" t="b">
        <v>0</v>
      </c>
      <c r="G591" t="b">
        <v>1</v>
      </c>
      <c r="H591">
        <v>5</v>
      </c>
      <c r="I591">
        <v>7</v>
      </c>
      <c r="J591" t="s">
        <v>199</v>
      </c>
      <c r="K591" t="s">
        <v>119</v>
      </c>
      <c r="L591" t="s">
        <v>119</v>
      </c>
      <c r="M591" t="s">
        <v>116</v>
      </c>
      <c r="N591" t="s">
        <v>109</v>
      </c>
      <c r="O591" t="s">
        <v>118</v>
      </c>
      <c r="P591" t="s">
        <v>121</v>
      </c>
      <c r="Q591">
        <v>112</v>
      </c>
      <c r="U591" t="s">
        <v>112</v>
      </c>
      <c r="V591" t="s">
        <v>113</v>
      </c>
      <c r="W591" t="str">
        <f t="shared" si="23"/>
        <v>Business Systems and Processes</v>
      </c>
    </row>
    <row r="592" spans="1:23" x14ac:dyDescent="0.25">
      <c r="A592" t="s">
        <v>262</v>
      </c>
      <c r="B592" s="16" t="s">
        <v>266</v>
      </c>
      <c r="C592" t="str">
        <f t="shared" si="21"/>
        <v>Digital Technology Solutions BSc - Software Engineering</v>
      </c>
      <c r="D592">
        <v>45</v>
      </c>
      <c r="E592">
        <v>1543</v>
      </c>
      <c r="F592" t="b">
        <v>0</v>
      </c>
      <c r="G592" t="b">
        <v>1</v>
      </c>
      <c r="H592">
        <v>5</v>
      </c>
      <c r="I592">
        <v>7</v>
      </c>
      <c r="J592" t="s">
        <v>199</v>
      </c>
      <c r="K592" t="s">
        <v>122</v>
      </c>
      <c r="L592" t="s">
        <v>122</v>
      </c>
      <c r="M592" t="s">
        <v>122</v>
      </c>
      <c r="N592" t="s">
        <v>64</v>
      </c>
      <c r="O592" t="s">
        <v>116</v>
      </c>
      <c r="P592" t="s">
        <v>111</v>
      </c>
      <c r="Q592">
        <v>30</v>
      </c>
      <c r="U592" t="s">
        <v>112</v>
      </c>
      <c r="V592" t="s">
        <v>113</v>
      </c>
      <c r="W592" t="str">
        <f t="shared" si="23"/>
        <v>Business Systems and Processes</v>
      </c>
    </row>
    <row r="593" spans="1:23" x14ac:dyDescent="0.25">
      <c r="A593" t="s">
        <v>262</v>
      </c>
      <c r="B593" s="16" t="s">
        <v>266</v>
      </c>
      <c r="C593" t="str">
        <f t="shared" si="21"/>
        <v>Digital Technology Solutions BSc - Software Engineering</v>
      </c>
      <c r="D593">
        <v>45</v>
      </c>
      <c r="E593">
        <v>1543</v>
      </c>
      <c r="F593" t="b">
        <v>0</v>
      </c>
      <c r="G593" t="b">
        <v>1</v>
      </c>
      <c r="H593">
        <v>5</v>
      </c>
      <c r="I593">
        <v>8</v>
      </c>
      <c r="J593" t="s">
        <v>201</v>
      </c>
      <c r="K593" t="s">
        <v>106</v>
      </c>
      <c r="L593" t="s">
        <v>107</v>
      </c>
      <c r="M593" t="s">
        <v>108</v>
      </c>
      <c r="N593" t="s">
        <v>109</v>
      </c>
      <c r="O593" t="s">
        <v>110</v>
      </c>
      <c r="P593" t="s">
        <v>111</v>
      </c>
      <c r="Q593">
        <v>40</v>
      </c>
      <c r="U593" t="s">
        <v>112</v>
      </c>
      <c r="V593" t="s">
        <v>113</v>
      </c>
      <c r="W593" t="str">
        <f t="shared" si="23"/>
        <v>Cloud Solutions and Architectures</v>
      </c>
    </row>
    <row r="594" spans="1:23" x14ac:dyDescent="0.25">
      <c r="A594" t="s">
        <v>262</v>
      </c>
      <c r="B594" s="16" t="s">
        <v>266</v>
      </c>
      <c r="C594" t="str">
        <f t="shared" si="21"/>
        <v>Digital Technology Solutions BSc - Software Engineering</v>
      </c>
      <c r="D594">
        <v>45</v>
      </c>
      <c r="E594">
        <v>1543</v>
      </c>
      <c r="F594" t="b">
        <v>0</v>
      </c>
      <c r="G594" t="b">
        <v>1</v>
      </c>
      <c r="H594">
        <v>5</v>
      </c>
      <c r="I594">
        <v>8</v>
      </c>
      <c r="J594" t="s">
        <v>201</v>
      </c>
      <c r="K594" t="s">
        <v>114</v>
      </c>
      <c r="L594" t="s">
        <v>115</v>
      </c>
      <c r="M594" t="s">
        <v>116</v>
      </c>
      <c r="N594" t="s">
        <v>117</v>
      </c>
      <c r="O594" t="s">
        <v>118</v>
      </c>
      <c r="P594" t="s">
        <v>111</v>
      </c>
      <c r="Q594">
        <v>18</v>
      </c>
      <c r="R594">
        <v>3</v>
      </c>
      <c r="T594">
        <v>3</v>
      </c>
      <c r="U594" t="s">
        <v>112</v>
      </c>
      <c r="V594" t="s">
        <v>113</v>
      </c>
      <c r="W594" t="str">
        <f t="shared" si="23"/>
        <v>Cloud Solutions and Architectures</v>
      </c>
    </row>
    <row r="595" spans="1:23" x14ac:dyDescent="0.25">
      <c r="A595" t="s">
        <v>262</v>
      </c>
      <c r="B595" s="16" t="s">
        <v>266</v>
      </c>
      <c r="C595" t="str">
        <f t="shared" si="21"/>
        <v>Digital Technology Solutions BSc - Software Engineering</v>
      </c>
      <c r="D595">
        <v>45</v>
      </c>
      <c r="E595">
        <v>1543</v>
      </c>
      <c r="F595" t="b">
        <v>0</v>
      </c>
      <c r="G595" t="b">
        <v>1</v>
      </c>
      <c r="H595">
        <v>5</v>
      </c>
      <c r="I595">
        <v>8</v>
      </c>
      <c r="J595" t="s">
        <v>201</v>
      </c>
      <c r="K595" t="s">
        <v>119</v>
      </c>
      <c r="L595" t="s">
        <v>119</v>
      </c>
      <c r="M595" t="s">
        <v>116</v>
      </c>
      <c r="N595" t="s">
        <v>109</v>
      </c>
      <c r="O595" t="s">
        <v>118</v>
      </c>
      <c r="P595" t="s">
        <v>121</v>
      </c>
      <c r="Q595">
        <v>112</v>
      </c>
      <c r="U595" t="s">
        <v>112</v>
      </c>
      <c r="V595" t="s">
        <v>113</v>
      </c>
      <c r="W595" t="str">
        <f t="shared" si="23"/>
        <v>Cloud Solutions and Architectures</v>
      </c>
    </row>
    <row r="596" spans="1:23" x14ac:dyDescent="0.25">
      <c r="A596" t="s">
        <v>262</v>
      </c>
      <c r="B596" s="16" t="s">
        <v>266</v>
      </c>
      <c r="C596" t="str">
        <f t="shared" si="21"/>
        <v>Digital Technology Solutions BSc - Software Engineering</v>
      </c>
      <c r="D596">
        <v>45</v>
      </c>
      <c r="E596">
        <v>1543</v>
      </c>
      <c r="F596" t="b">
        <v>0</v>
      </c>
      <c r="G596" t="b">
        <v>1</v>
      </c>
      <c r="H596">
        <v>5</v>
      </c>
      <c r="I596">
        <v>8</v>
      </c>
      <c r="J596" t="s">
        <v>201</v>
      </c>
      <c r="K596" t="s">
        <v>122</v>
      </c>
      <c r="L596" t="s">
        <v>122</v>
      </c>
      <c r="M596" t="s">
        <v>122</v>
      </c>
      <c r="N596" t="s">
        <v>64</v>
      </c>
      <c r="O596" t="s">
        <v>116</v>
      </c>
      <c r="P596" t="s">
        <v>111</v>
      </c>
      <c r="Q596">
        <v>30</v>
      </c>
      <c r="U596" t="s">
        <v>112</v>
      </c>
      <c r="V596" t="s">
        <v>113</v>
      </c>
      <c r="W596" t="str">
        <f t="shared" si="23"/>
        <v>Cloud Solutions and Architectures</v>
      </c>
    </row>
    <row r="597" spans="1:23" x14ac:dyDescent="0.25">
      <c r="A597" t="s">
        <v>262</v>
      </c>
      <c r="B597" s="16" t="s">
        <v>266</v>
      </c>
      <c r="C597" t="str">
        <f t="shared" ref="C597:C660" si="24">IF(B597="N/A",A597,A597&amp;" - "&amp;B597)</f>
        <v>Digital Technology Solutions BSc - Software Engineering</v>
      </c>
      <c r="D597">
        <v>45</v>
      </c>
      <c r="E597">
        <v>1543</v>
      </c>
      <c r="F597" t="b">
        <v>0</v>
      </c>
      <c r="G597" t="b">
        <v>1</v>
      </c>
      <c r="H597">
        <v>5</v>
      </c>
      <c r="I597">
        <v>9</v>
      </c>
      <c r="J597" t="s">
        <v>203</v>
      </c>
      <c r="K597" t="s">
        <v>106</v>
      </c>
      <c r="L597" t="s">
        <v>107</v>
      </c>
      <c r="M597" t="s">
        <v>108</v>
      </c>
      <c r="N597" t="s">
        <v>109</v>
      </c>
      <c r="O597" t="s">
        <v>110</v>
      </c>
      <c r="P597" t="s">
        <v>111</v>
      </c>
      <c r="Q597">
        <v>40</v>
      </c>
      <c r="U597" t="s">
        <v>112</v>
      </c>
      <c r="V597" t="s">
        <v>113</v>
      </c>
      <c r="W597" t="str">
        <f t="shared" si="23"/>
        <v>Cyber Security</v>
      </c>
    </row>
    <row r="598" spans="1:23" x14ac:dyDescent="0.25">
      <c r="A598" t="s">
        <v>262</v>
      </c>
      <c r="B598" s="16" t="s">
        <v>266</v>
      </c>
      <c r="C598" t="str">
        <f t="shared" si="24"/>
        <v>Digital Technology Solutions BSc - Software Engineering</v>
      </c>
      <c r="D598">
        <v>45</v>
      </c>
      <c r="E598">
        <v>1543</v>
      </c>
      <c r="F598" t="b">
        <v>0</v>
      </c>
      <c r="G598" t="b">
        <v>1</v>
      </c>
      <c r="H598">
        <v>5</v>
      </c>
      <c r="I598">
        <v>9</v>
      </c>
      <c r="J598" t="s">
        <v>203</v>
      </c>
      <c r="K598" t="s">
        <v>114</v>
      </c>
      <c r="L598" t="s">
        <v>115</v>
      </c>
      <c r="M598" t="s">
        <v>116</v>
      </c>
      <c r="N598" t="s">
        <v>117</v>
      </c>
      <c r="O598" t="s">
        <v>118</v>
      </c>
      <c r="P598" t="s">
        <v>111</v>
      </c>
      <c r="Q598">
        <v>18</v>
      </c>
      <c r="R598">
        <v>3</v>
      </c>
      <c r="T598">
        <v>3</v>
      </c>
      <c r="U598" t="s">
        <v>112</v>
      </c>
      <c r="V598" t="s">
        <v>113</v>
      </c>
      <c r="W598" t="str">
        <f t="shared" si="23"/>
        <v>Cyber Security</v>
      </c>
    </row>
    <row r="599" spans="1:23" x14ac:dyDescent="0.25">
      <c r="A599" t="s">
        <v>262</v>
      </c>
      <c r="B599" s="16" t="s">
        <v>266</v>
      </c>
      <c r="C599" t="str">
        <f t="shared" si="24"/>
        <v>Digital Technology Solutions BSc - Software Engineering</v>
      </c>
      <c r="D599">
        <v>45</v>
      </c>
      <c r="E599">
        <v>1543</v>
      </c>
      <c r="F599" t="b">
        <v>0</v>
      </c>
      <c r="G599" t="b">
        <v>1</v>
      </c>
      <c r="H599">
        <v>5</v>
      </c>
      <c r="I599">
        <v>9</v>
      </c>
      <c r="J599" t="s">
        <v>203</v>
      </c>
      <c r="K599" t="s">
        <v>119</v>
      </c>
      <c r="L599" t="s">
        <v>119</v>
      </c>
      <c r="M599" t="s">
        <v>116</v>
      </c>
      <c r="N599" t="s">
        <v>109</v>
      </c>
      <c r="O599" t="s">
        <v>118</v>
      </c>
      <c r="P599" t="s">
        <v>121</v>
      </c>
      <c r="Q599">
        <v>112</v>
      </c>
      <c r="U599" t="s">
        <v>112</v>
      </c>
      <c r="V599" t="s">
        <v>113</v>
      </c>
      <c r="W599" t="str">
        <f t="shared" si="23"/>
        <v>Cyber Security</v>
      </c>
    </row>
    <row r="600" spans="1:23" x14ac:dyDescent="0.25">
      <c r="A600" t="s">
        <v>262</v>
      </c>
      <c r="B600" s="16" t="s">
        <v>266</v>
      </c>
      <c r="C600" t="str">
        <f t="shared" si="24"/>
        <v>Digital Technology Solutions BSc - Software Engineering</v>
      </c>
      <c r="D600">
        <v>45</v>
      </c>
      <c r="E600">
        <v>1543</v>
      </c>
      <c r="F600" t="b">
        <v>0</v>
      </c>
      <c r="G600" t="b">
        <v>1</v>
      </c>
      <c r="H600">
        <v>5</v>
      </c>
      <c r="I600">
        <v>9</v>
      </c>
      <c r="J600" t="s">
        <v>203</v>
      </c>
      <c r="K600" t="s">
        <v>122</v>
      </c>
      <c r="L600" t="s">
        <v>122</v>
      </c>
      <c r="M600" t="s">
        <v>122</v>
      </c>
      <c r="N600" t="s">
        <v>64</v>
      </c>
      <c r="O600" t="s">
        <v>116</v>
      </c>
      <c r="P600" t="s">
        <v>111</v>
      </c>
      <c r="Q600">
        <v>30</v>
      </c>
      <c r="U600" t="s">
        <v>112</v>
      </c>
      <c r="V600" t="s">
        <v>113</v>
      </c>
      <c r="W600" t="str">
        <f t="shared" si="23"/>
        <v>Cyber Security</v>
      </c>
    </row>
    <row r="601" spans="1:23" x14ac:dyDescent="0.25">
      <c r="A601" t="s">
        <v>262</v>
      </c>
      <c r="B601" s="16" t="s">
        <v>266</v>
      </c>
      <c r="C601" t="str">
        <f t="shared" si="24"/>
        <v>Digital Technology Solutions BSc - Software Engineering</v>
      </c>
      <c r="D601">
        <v>45</v>
      </c>
      <c r="E601">
        <v>1543</v>
      </c>
      <c r="F601" t="b">
        <v>0</v>
      </c>
      <c r="G601" t="b">
        <v>1</v>
      </c>
      <c r="H601">
        <v>5</v>
      </c>
      <c r="I601">
        <v>10</v>
      </c>
      <c r="J601" t="s">
        <v>204</v>
      </c>
      <c r="K601" t="s">
        <v>106</v>
      </c>
      <c r="L601" t="s">
        <v>107</v>
      </c>
      <c r="M601" t="s">
        <v>108</v>
      </c>
      <c r="N601" t="s">
        <v>109</v>
      </c>
      <c r="O601" t="s">
        <v>110</v>
      </c>
      <c r="P601" t="s">
        <v>111</v>
      </c>
      <c r="Q601">
        <v>40</v>
      </c>
      <c r="U601" t="s">
        <v>112</v>
      </c>
      <c r="V601" t="s">
        <v>113</v>
      </c>
      <c r="W601" t="str">
        <f t="shared" si="23"/>
        <v>Practical Data Analytics</v>
      </c>
    </row>
    <row r="602" spans="1:23" x14ac:dyDescent="0.25">
      <c r="A602" t="s">
        <v>262</v>
      </c>
      <c r="B602" s="16" t="s">
        <v>266</v>
      </c>
      <c r="C602" t="str">
        <f t="shared" si="24"/>
        <v>Digital Technology Solutions BSc - Software Engineering</v>
      </c>
      <c r="D602">
        <v>45</v>
      </c>
      <c r="E602">
        <v>1543</v>
      </c>
      <c r="F602" t="b">
        <v>0</v>
      </c>
      <c r="G602" t="b">
        <v>1</v>
      </c>
      <c r="H602">
        <v>5</v>
      </c>
      <c r="I602">
        <v>10</v>
      </c>
      <c r="J602" t="s">
        <v>204</v>
      </c>
      <c r="K602" t="s">
        <v>114</v>
      </c>
      <c r="L602" t="s">
        <v>115</v>
      </c>
      <c r="M602" t="s">
        <v>116</v>
      </c>
      <c r="N602" t="s">
        <v>117</v>
      </c>
      <c r="O602" t="s">
        <v>118</v>
      </c>
      <c r="P602" t="s">
        <v>111</v>
      </c>
      <c r="Q602">
        <v>18</v>
      </c>
      <c r="R602">
        <v>3</v>
      </c>
      <c r="T602">
        <v>3</v>
      </c>
      <c r="U602" t="s">
        <v>112</v>
      </c>
      <c r="V602" t="s">
        <v>113</v>
      </c>
      <c r="W602" t="str">
        <f t="shared" si="23"/>
        <v>Practical Data Analytics</v>
      </c>
    </row>
    <row r="603" spans="1:23" x14ac:dyDescent="0.25">
      <c r="A603" t="s">
        <v>262</v>
      </c>
      <c r="B603" s="16" t="s">
        <v>266</v>
      </c>
      <c r="C603" t="str">
        <f t="shared" si="24"/>
        <v>Digital Technology Solutions BSc - Software Engineering</v>
      </c>
      <c r="D603">
        <v>45</v>
      </c>
      <c r="E603">
        <v>1543</v>
      </c>
      <c r="F603" t="b">
        <v>0</v>
      </c>
      <c r="G603" t="b">
        <v>1</v>
      </c>
      <c r="H603">
        <v>5</v>
      </c>
      <c r="I603">
        <v>10</v>
      </c>
      <c r="J603" t="s">
        <v>204</v>
      </c>
      <c r="K603" t="s">
        <v>119</v>
      </c>
      <c r="L603" t="s">
        <v>119</v>
      </c>
      <c r="M603" t="s">
        <v>116</v>
      </c>
      <c r="N603" t="s">
        <v>109</v>
      </c>
      <c r="O603" t="s">
        <v>118</v>
      </c>
      <c r="P603" t="s">
        <v>121</v>
      </c>
      <c r="Q603">
        <v>112</v>
      </c>
      <c r="U603" t="s">
        <v>112</v>
      </c>
      <c r="V603" t="s">
        <v>113</v>
      </c>
      <c r="W603" t="str">
        <f t="shared" si="23"/>
        <v>Practical Data Analytics</v>
      </c>
    </row>
    <row r="604" spans="1:23" x14ac:dyDescent="0.25">
      <c r="A604" t="s">
        <v>262</v>
      </c>
      <c r="B604" s="16" t="s">
        <v>266</v>
      </c>
      <c r="C604" t="str">
        <f t="shared" si="24"/>
        <v>Digital Technology Solutions BSc - Software Engineering</v>
      </c>
      <c r="D604">
        <v>45</v>
      </c>
      <c r="E604">
        <v>1543</v>
      </c>
      <c r="F604" t="b">
        <v>0</v>
      </c>
      <c r="G604" t="b">
        <v>1</v>
      </c>
      <c r="H604">
        <v>5</v>
      </c>
      <c r="I604">
        <v>10</v>
      </c>
      <c r="J604" t="s">
        <v>204</v>
      </c>
      <c r="K604" t="s">
        <v>122</v>
      </c>
      <c r="L604" t="s">
        <v>122</v>
      </c>
      <c r="M604" t="s">
        <v>122</v>
      </c>
      <c r="N604" t="s">
        <v>64</v>
      </c>
      <c r="O604" t="s">
        <v>116</v>
      </c>
      <c r="P604" t="s">
        <v>111</v>
      </c>
      <c r="Q604">
        <v>30</v>
      </c>
      <c r="U604" t="s">
        <v>112</v>
      </c>
      <c r="V604" t="s">
        <v>113</v>
      </c>
      <c r="W604" t="str">
        <f t="shared" si="23"/>
        <v>Practical Data Analytics</v>
      </c>
    </row>
    <row r="605" spans="1:23" x14ac:dyDescent="0.25">
      <c r="A605" t="s">
        <v>262</v>
      </c>
      <c r="B605" s="16" t="s">
        <v>266</v>
      </c>
      <c r="C605" t="str">
        <f t="shared" si="24"/>
        <v>Digital Technology Solutions BSc - Software Engineering</v>
      </c>
      <c r="D605">
        <v>45</v>
      </c>
      <c r="E605">
        <v>1543</v>
      </c>
      <c r="F605" t="b">
        <v>0</v>
      </c>
      <c r="G605" t="b">
        <v>1</v>
      </c>
      <c r="H605">
        <v>5</v>
      </c>
      <c r="I605">
        <v>11</v>
      </c>
      <c r="J605" t="s">
        <v>267</v>
      </c>
      <c r="K605" t="s">
        <v>106</v>
      </c>
      <c r="L605" t="s">
        <v>107</v>
      </c>
      <c r="M605" t="s">
        <v>108</v>
      </c>
      <c r="N605" t="s">
        <v>109</v>
      </c>
      <c r="O605" t="s">
        <v>110</v>
      </c>
      <c r="P605" t="s">
        <v>111</v>
      </c>
      <c r="Q605">
        <v>40</v>
      </c>
      <c r="U605" t="s">
        <v>112</v>
      </c>
      <c r="V605" t="s">
        <v>113</v>
      </c>
      <c r="W605" t="str">
        <f t="shared" si="23"/>
        <v>Software Engineering &amp; Agile</v>
      </c>
    </row>
    <row r="606" spans="1:23" x14ac:dyDescent="0.25">
      <c r="A606" t="s">
        <v>262</v>
      </c>
      <c r="B606" s="16" t="s">
        <v>266</v>
      </c>
      <c r="C606" t="str">
        <f t="shared" si="24"/>
        <v>Digital Technology Solutions BSc - Software Engineering</v>
      </c>
      <c r="D606">
        <v>45</v>
      </c>
      <c r="E606">
        <v>1543</v>
      </c>
      <c r="F606" t="b">
        <v>0</v>
      </c>
      <c r="G606" t="b">
        <v>1</v>
      </c>
      <c r="H606">
        <v>5</v>
      </c>
      <c r="I606">
        <v>11</v>
      </c>
      <c r="J606" t="s">
        <v>267</v>
      </c>
      <c r="K606" t="s">
        <v>114</v>
      </c>
      <c r="L606" t="s">
        <v>115</v>
      </c>
      <c r="M606" t="s">
        <v>116</v>
      </c>
      <c r="N606" t="s">
        <v>117</v>
      </c>
      <c r="O606" t="s">
        <v>118</v>
      </c>
      <c r="P606" t="s">
        <v>111</v>
      </c>
      <c r="Q606">
        <v>18</v>
      </c>
      <c r="R606">
        <v>3</v>
      </c>
      <c r="T606">
        <v>3</v>
      </c>
      <c r="U606" t="s">
        <v>112</v>
      </c>
      <c r="V606" t="s">
        <v>113</v>
      </c>
      <c r="W606" t="str">
        <f t="shared" si="23"/>
        <v>Software Engineering &amp; Agile</v>
      </c>
    </row>
    <row r="607" spans="1:23" x14ac:dyDescent="0.25">
      <c r="A607" t="s">
        <v>262</v>
      </c>
      <c r="B607" s="16" t="s">
        <v>266</v>
      </c>
      <c r="C607" t="str">
        <f t="shared" si="24"/>
        <v>Digital Technology Solutions BSc - Software Engineering</v>
      </c>
      <c r="D607">
        <v>45</v>
      </c>
      <c r="E607">
        <v>1543</v>
      </c>
      <c r="F607" t="b">
        <v>0</v>
      </c>
      <c r="G607" t="b">
        <v>1</v>
      </c>
      <c r="H607">
        <v>5</v>
      </c>
      <c r="I607">
        <v>11</v>
      </c>
      <c r="J607" t="s">
        <v>267</v>
      </c>
      <c r="K607" t="s">
        <v>119</v>
      </c>
      <c r="L607" t="s">
        <v>119</v>
      </c>
      <c r="M607" t="s">
        <v>116</v>
      </c>
      <c r="N607" t="s">
        <v>109</v>
      </c>
      <c r="O607" t="s">
        <v>118</v>
      </c>
      <c r="P607" t="s">
        <v>121</v>
      </c>
      <c r="Q607">
        <v>112</v>
      </c>
      <c r="U607" t="s">
        <v>112</v>
      </c>
      <c r="V607" t="s">
        <v>113</v>
      </c>
      <c r="W607" t="str">
        <f t="shared" si="23"/>
        <v>Software Engineering &amp; Agile</v>
      </c>
    </row>
    <row r="608" spans="1:23" x14ac:dyDescent="0.25">
      <c r="A608" t="s">
        <v>262</v>
      </c>
      <c r="B608" s="16" t="s">
        <v>266</v>
      </c>
      <c r="C608" t="str">
        <f t="shared" si="24"/>
        <v>Digital Technology Solutions BSc - Software Engineering</v>
      </c>
      <c r="D608">
        <v>45</v>
      </c>
      <c r="E608">
        <v>1543</v>
      </c>
      <c r="F608" t="b">
        <v>0</v>
      </c>
      <c r="G608" t="b">
        <v>1</v>
      </c>
      <c r="H608">
        <v>5</v>
      </c>
      <c r="I608">
        <v>11</v>
      </c>
      <c r="J608" t="s">
        <v>267</v>
      </c>
      <c r="K608" t="s">
        <v>122</v>
      </c>
      <c r="L608" t="s">
        <v>122</v>
      </c>
      <c r="M608" t="s">
        <v>122</v>
      </c>
      <c r="N608" t="s">
        <v>64</v>
      </c>
      <c r="O608" t="s">
        <v>116</v>
      </c>
      <c r="P608" t="s">
        <v>111</v>
      </c>
      <c r="Q608">
        <v>30</v>
      </c>
      <c r="U608" t="s">
        <v>112</v>
      </c>
      <c r="V608" t="s">
        <v>113</v>
      </c>
      <c r="W608" t="str">
        <f t="shared" si="23"/>
        <v>Software Engineering &amp; Agile</v>
      </c>
    </row>
    <row r="609" spans="1:23" x14ac:dyDescent="0.25">
      <c r="A609" t="s">
        <v>262</v>
      </c>
      <c r="B609" s="16" t="s">
        <v>266</v>
      </c>
      <c r="C609" t="str">
        <f t="shared" si="24"/>
        <v>Digital Technology Solutions BSc - Software Engineering</v>
      </c>
      <c r="D609">
        <v>45</v>
      </c>
      <c r="E609">
        <v>1543</v>
      </c>
      <c r="F609" t="b">
        <v>0</v>
      </c>
      <c r="G609" t="b">
        <v>1</v>
      </c>
      <c r="H609">
        <v>5</v>
      </c>
      <c r="I609">
        <v>12</v>
      </c>
      <c r="J609" t="s">
        <v>143</v>
      </c>
      <c r="K609" t="s">
        <v>106</v>
      </c>
      <c r="L609" t="s">
        <v>107</v>
      </c>
      <c r="M609" t="s">
        <v>108</v>
      </c>
      <c r="N609" t="s">
        <v>109</v>
      </c>
      <c r="O609" t="s">
        <v>110</v>
      </c>
      <c r="P609" t="s">
        <v>111</v>
      </c>
      <c r="Q609">
        <v>40</v>
      </c>
      <c r="U609" t="s">
        <v>112</v>
      </c>
      <c r="V609" t="s">
        <v>113</v>
      </c>
      <c r="W609" t="str">
        <f t="shared" si="23"/>
        <v>Professional Practice and Portfolio Development 2</v>
      </c>
    </row>
    <row r="610" spans="1:23" x14ac:dyDescent="0.25">
      <c r="A610" t="s">
        <v>262</v>
      </c>
      <c r="B610" s="16" t="s">
        <v>266</v>
      </c>
      <c r="C610" t="str">
        <f t="shared" si="24"/>
        <v>Digital Technology Solutions BSc - Software Engineering</v>
      </c>
      <c r="D610">
        <v>45</v>
      </c>
      <c r="E610">
        <v>1543</v>
      </c>
      <c r="F610" t="b">
        <v>0</v>
      </c>
      <c r="G610" t="b">
        <v>1</v>
      </c>
      <c r="H610">
        <v>5</v>
      </c>
      <c r="I610">
        <v>12</v>
      </c>
      <c r="J610" t="s">
        <v>143</v>
      </c>
      <c r="K610" t="s">
        <v>114</v>
      </c>
      <c r="L610" t="s">
        <v>115</v>
      </c>
      <c r="M610" t="s">
        <v>116</v>
      </c>
      <c r="N610" t="s">
        <v>117</v>
      </c>
      <c r="O610" t="s">
        <v>118</v>
      </c>
      <c r="P610" t="s">
        <v>111</v>
      </c>
      <c r="Q610">
        <v>18</v>
      </c>
      <c r="R610">
        <v>3</v>
      </c>
      <c r="T610">
        <v>3</v>
      </c>
      <c r="U610" t="s">
        <v>112</v>
      </c>
      <c r="V610" t="s">
        <v>113</v>
      </c>
      <c r="W610" t="str">
        <f t="shared" si="23"/>
        <v>Professional Practice and Portfolio Development 2</v>
      </c>
    </row>
    <row r="611" spans="1:23" x14ac:dyDescent="0.25">
      <c r="A611" t="s">
        <v>262</v>
      </c>
      <c r="B611" s="16" t="s">
        <v>266</v>
      </c>
      <c r="C611" t="str">
        <f t="shared" si="24"/>
        <v>Digital Technology Solutions BSc - Software Engineering</v>
      </c>
      <c r="D611">
        <v>45</v>
      </c>
      <c r="E611">
        <v>1543</v>
      </c>
      <c r="F611" t="b">
        <v>0</v>
      </c>
      <c r="G611" t="b">
        <v>1</v>
      </c>
      <c r="H611">
        <v>5</v>
      </c>
      <c r="I611">
        <v>12</v>
      </c>
      <c r="J611" t="s">
        <v>143</v>
      </c>
      <c r="K611" t="s">
        <v>119</v>
      </c>
      <c r="L611" t="s">
        <v>119</v>
      </c>
      <c r="M611" t="s">
        <v>116</v>
      </c>
      <c r="N611" t="s">
        <v>109</v>
      </c>
      <c r="O611" t="s">
        <v>118</v>
      </c>
      <c r="P611" t="s">
        <v>121</v>
      </c>
      <c r="Q611">
        <v>112</v>
      </c>
      <c r="U611" t="s">
        <v>112</v>
      </c>
      <c r="V611" t="s">
        <v>113</v>
      </c>
      <c r="W611" t="str">
        <f t="shared" si="23"/>
        <v>Professional Practice and Portfolio Development 2</v>
      </c>
    </row>
    <row r="612" spans="1:23" x14ac:dyDescent="0.25">
      <c r="A612" t="s">
        <v>262</v>
      </c>
      <c r="B612" s="16" t="s">
        <v>266</v>
      </c>
      <c r="C612" t="str">
        <f t="shared" si="24"/>
        <v>Digital Technology Solutions BSc - Software Engineering</v>
      </c>
      <c r="D612">
        <v>45</v>
      </c>
      <c r="E612">
        <v>1543</v>
      </c>
      <c r="F612" t="b">
        <v>0</v>
      </c>
      <c r="G612" t="b">
        <v>1</v>
      </c>
      <c r="H612">
        <v>5</v>
      </c>
      <c r="I612">
        <v>12</v>
      </c>
      <c r="J612" t="s">
        <v>143</v>
      </c>
      <c r="K612" t="s">
        <v>122</v>
      </c>
      <c r="L612" t="s">
        <v>122</v>
      </c>
      <c r="M612" t="s">
        <v>122</v>
      </c>
      <c r="N612" t="s">
        <v>64</v>
      </c>
      <c r="O612" t="s">
        <v>116</v>
      </c>
      <c r="P612" t="s">
        <v>111</v>
      </c>
      <c r="Q612">
        <v>30</v>
      </c>
      <c r="U612" t="s">
        <v>112</v>
      </c>
      <c r="V612" t="s">
        <v>113</v>
      </c>
      <c r="W612" t="str">
        <f t="shared" si="23"/>
        <v>Professional Practice and Portfolio Development 2</v>
      </c>
    </row>
    <row r="613" spans="1:23" x14ac:dyDescent="0.25">
      <c r="A613" t="s">
        <v>262</v>
      </c>
      <c r="B613" s="16" t="s">
        <v>266</v>
      </c>
      <c r="C613" t="str">
        <f t="shared" si="24"/>
        <v>Digital Technology Solutions BSc - Software Engineering</v>
      </c>
      <c r="D613">
        <v>45</v>
      </c>
      <c r="E613">
        <v>1543</v>
      </c>
      <c r="F613" t="b">
        <v>0</v>
      </c>
      <c r="G613" t="b">
        <v>1</v>
      </c>
      <c r="H613">
        <v>6</v>
      </c>
      <c r="I613">
        <v>13</v>
      </c>
      <c r="J613" t="s">
        <v>205</v>
      </c>
      <c r="K613" t="s">
        <v>106</v>
      </c>
      <c r="L613" t="s">
        <v>107</v>
      </c>
      <c r="M613" t="s">
        <v>108</v>
      </c>
      <c r="N613" t="s">
        <v>109</v>
      </c>
      <c r="O613" t="s">
        <v>110</v>
      </c>
      <c r="P613" t="s">
        <v>111</v>
      </c>
      <c r="Q613">
        <v>20</v>
      </c>
      <c r="U613" t="s">
        <v>112</v>
      </c>
      <c r="V613" t="s">
        <v>113</v>
      </c>
      <c r="W613" t="str">
        <f t="shared" si="23"/>
        <v>Practical Research Proposals</v>
      </c>
    </row>
    <row r="614" spans="1:23" x14ac:dyDescent="0.25">
      <c r="A614" t="s">
        <v>262</v>
      </c>
      <c r="B614" s="16" t="s">
        <v>266</v>
      </c>
      <c r="C614" t="str">
        <f t="shared" si="24"/>
        <v>Digital Technology Solutions BSc - Software Engineering</v>
      </c>
      <c r="D614">
        <v>45</v>
      </c>
      <c r="E614">
        <v>1543</v>
      </c>
      <c r="F614" t="b">
        <v>0</v>
      </c>
      <c r="G614" t="b">
        <v>1</v>
      </c>
      <c r="H614">
        <v>6</v>
      </c>
      <c r="I614">
        <v>13</v>
      </c>
      <c r="J614" t="s">
        <v>205</v>
      </c>
      <c r="K614" t="s">
        <v>114</v>
      </c>
      <c r="L614" t="s">
        <v>265</v>
      </c>
      <c r="M614" t="s">
        <v>116</v>
      </c>
      <c r="N614" t="s">
        <v>117</v>
      </c>
      <c r="O614" t="s">
        <v>118</v>
      </c>
      <c r="P614" t="s">
        <v>111</v>
      </c>
      <c r="Q614">
        <v>6</v>
      </c>
      <c r="R614">
        <v>1</v>
      </c>
      <c r="T614">
        <v>1</v>
      </c>
      <c r="U614" t="s">
        <v>112</v>
      </c>
      <c r="V614" t="s">
        <v>113</v>
      </c>
      <c r="W614" t="str">
        <f t="shared" si="23"/>
        <v>Practical Research Proposals</v>
      </c>
    </row>
    <row r="615" spans="1:23" x14ac:dyDescent="0.25">
      <c r="A615" t="s">
        <v>262</v>
      </c>
      <c r="B615" s="16" t="s">
        <v>266</v>
      </c>
      <c r="C615" t="str">
        <f t="shared" si="24"/>
        <v>Digital Technology Solutions BSc - Software Engineering</v>
      </c>
      <c r="D615">
        <v>45</v>
      </c>
      <c r="E615">
        <v>1543</v>
      </c>
      <c r="F615" t="b">
        <v>0</v>
      </c>
      <c r="G615" t="b">
        <v>1</v>
      </c>
      <c r="H615">
        <v>6</v>
      </c>
      <c r="I615">
        <v>13</v>
      </c>
      <c r="J615" t="s">
        <v>205</v>
      </c>
      <c r="K615" t="s">
        <v>119</v>
      </c>
      <c r="L615" t="s">
        <v>119</v>
      </c>
      <c r="M615" t="s">
        <v>116</v>
      </c>
      <c r="N615" t="s">
        <v>109</v>
      </c>
      <c r="O615" t="s">
        <v>118</v>
      </c>
      <c r="P615" t="s">
        <v>121</v>
      </c>
      <c r="Q615">
        <v>59</v>
      </c>
      <c r="U615" t="s">
        <v>112</v>
      </c>
      <c r="V615" t="s">
        <v>113</v>
      </c>
      <c r="W615" t="str">
        <f t="shared" si="23"/>
        <v>Practical Research Proposals</v>
      </c>
    </row>
    <row r="616" spans="1:23" x14ac:dyDescent="0.25">
      <c r="A616" t="s">
        <v>262</v>
      </c>
      <c r="B616" s="16" t="s">
        <v>266</v>
      </c>
      <c r="C616" t="str">
        <f t="shared" si="24"/>
        <v>Digital Technology Solutions BSc - Software Engineering</v>
      </c>
      <c r="D616">
        <v>45</v>
      </c>
      <c r="E616">
        <v>1543</v>
      </c>
      <c r="F616" t="b">
        <v>0</v>
      </c>
      <c r="G616" t="b">
        <v>1</v>
      </c>
      <c r="H616">
        <v>6</v>
      </c>
      <c r="I616">
        <v>13</v>
      </c>
      <c r="J616" t="s">
        <v>205</v>
      </c>
      <c r="K616" t="s">
        <v>122</v>
      </c>
      <c r="L616" t="s">
        <v>122</v>
      </c>
      <c r="M616" t="s">
        <v>122</v>
      </c>
      <c r="N616" t="s">
        <v>64</v>
      </c>
      <c r="O616" t="s">
        <v>116</v>
      </c>
      <c r="P616" t="s">
        <v>111</v>
      </c>
      <c r="Q616">
        <v>15</v>
      </c>
      <c r="U616" t="s">
        <v>112</v>
      </c>
      <c r="V616" t="s">
        <v>113</v>
      </c>
      <c r="W616" t="str">
        <f t="shared" si="23"/>
        <v>Practical Research Proposals</v>
      </c>
    </row>
    <row r="617" spans="1:23" x14ac:dyDescent="0.25">
      <c r="A617" t="s">
        <v>262</v>
      </c>
      <c r="B617" s="16" t="s">
        <v>266</v>
      </c>
      <c r="C617" t="str">
        <f t="shared" si="24"/>
        <v>Digital Technology Solutions BSc - Software Engineering</v>
      </c>
      <c r="D617">
        <v>45</v>
      </c>
      <c r="E617">
        <v>1543</v>
      </c>
      <c r="F617" t="b">
        <v>0</v>
      </c>
      <c r="G617" t="b">
        <v>1</v>
      </c>
      <c r="H617">
        <v>6</v>
      </c>
      <c r="I617">
        <v>15</v>
      </c>
      <c r="J617" t="s">
        <v>206</v>
      </c>
      <c r="K617" t="s">
        <v>106</v>
      </c>
      <c r="L617" t="s">
        <v>107</v>
      </c>
      <c r="M617" t="s">
        <v>108</v>
      </c>
      <c r="N617" t="s">
        <v>109</v>
      </c>
      <c r="O617" t="s">
        <v>110</v>
      </c>
      <c r="P617" t="s">
        <v>111</v>
      </c>
      <c r="Q617">
        <v>40</v>
      </c>
      <c r="U617" t="s">
        <v>112</v>
      </c>
      <c r="V617" t="s">
        <v>113</v>
      </c>
      <c r="W617" t="str">
        <f t="shared" ref="W617:W680" si="25">IF(RIGHT(J617)=")",LEFT(J617,FIND("(",J617)-2),J617)</f>
        <v>Developing Technology Strategy</v>
      </c>
    </row>
    <row r="618" spans="1:23" x14ac:dyDescent="0.25">
      <c r="A618" t="s">
        <v>262</v>
      </c>
      <c r="B618" s="16" t="s">
        <v>266</v>
      </c>
      <c r="C618" t="str">
        <f t="shared" si="24"/>
        <v>Digital Technology Solutions BSc - Software Engineering</v>
      </c>
      <c r="D618">
        <v>45</v>
      </c>
      <c r="E618">
        <v>1543</v>
      </c>
      <c r="F618" t="b">
        <v>0</v>
      </c>
      <c r="G618" t="b">
        <v>1</v>
      </c>
      <c r="H618">
        <v>6</v>
      </c>
      <c r="I618">
        <v>15</v>
      </c>
      <c r="J618" t="s">
        <v>206</v>
      </c>
      <c r="K618" t="s">
        <v>114</v>
      </c>
      <c r="L618" t="s">
        <v>167</v>
      </c>
      <c r="M618" t="s">
        <v>116</v>
      </c>
      <c r="N618" t="s">
        <v>117</v>
      </c>
      <c r="O618" t="s">
        <v>118</v>
      </c>
      <c r="P618" t="s">
        <v>111</v>
      </c>
      <c r="Q618">
        <v>12</v>
      </c>
      <c r="R618">
        <v>2</v>
      </c>
      <c r="T618">
        <v>2</v>
      </c>
      <c r="U618" t="s">
        <v>112</v>
      </c>
      <c r="V618" t="s">
        <v>113</v>
      </c>
      <c r="W618" t="str">
        <f t="shared" si="25"/>
        <v>Developing Technology Strategy</v>
      </c>
    </row>
    <row r="619" spans="1:23" x14ac:dyDescent="0.25">
      <c r="A619" t="s">
        <v>262</v>
      </c>
      <c r="B619" s="16" t="s">
        <v>266</v>
      </c>
      <c r="C619" t="str">
        <f t="shared" si="24"/>
        <v>Digital Technology Solutions BSc - Software Engineering</v>
      </c>
      <c r="D619">
        <v>45</v>
      </c>
      <c r="E619">
        <v>1543</v>
      </c>
      <c r="F619" t="b">
        <v>0</v>
      </c>
      <c r="G619" t="b">
        <v>1</v>
      </c>
      <c r="H619">
        <v>6</v>
      </c>
      <c r="I619">
        <v>15</v>
      </c>
      <c r="J619" t="s">
        <v>206</v>
      </c>
      <c r="K619" t="s">
        <v>119</v>
      </c>
      <c r="L619" t="s">
        <v>119</v>
      </c>
      <c r="M619" t="s">
        <v>116</v>
      </c>
      <c r="N619" t="s">
        <v>109</v>
      </c>
      <c r="O619" t="s">
        <v>118</v>
      </c>
      <c r="P619" t="s">
        <v>121</v>
      </c>
      <c r="Q619">
        <v>118</v>
      </c>
      <c r="U619" t="s">
        <v>112</v>
      </c>
      <c r="V619" t="s">
        <v>113</v>
      </c>
      <c r="W619" t="str">
        <f t="shared" si="25"/>
        <v>Developing Technology Strategy</v>
      </c>
    </row>
    <row r="620" spans="1:23" x14ac:dyDescent="0.25">
      <c r="A620" t="s">
        <v>262</v>
      </c>
      <c r="B620" s="16" t="s">
        <v>266</v>
      </c>
      <c r="C620" t="str">
        <f t="shared" si="24"/>
        <v>Digital Technology Solutions BSc - Software Engineering</v>
      </c>
      <c r="D620">
        <v>45</v>
      </c>
      <c r="E620">
        <v>1543</v>
      </c>
      <c r="F620" t="b">
        <v>0</v>
      </c>
      <c r="G620" t="b">
        <v>1</v>
      </c>
      <c r="H620">
        <v>6</v>
      </c>
      <c r="I620">
        <v>15</v>
      </c>
      <c r="J620" t="s">
        <v>206</v>
      </c>
      <c r="K620" t="s">
        <v>122</v>
      </c>
      <c r="L620" t="s">
        <v>122</v>
      </c>
      <c r="M620" t="s">
        <v>122</v>
      </c>
      <c r="N620" t="s">
        <v>64</v>
      </c>
      <c r="O620" t="s">
        <v>116</v>
      </c>
      <c r="P620" t="s">
        <v>111</v>
      </c>
      <c r="Q620">
        <v>30</v>
      </c>
      <c r="U620" t="s">
        <v>112</v>
      </c>
      <c r="V620" t="s">
        <v>113</v>
      </c>
      <c r="W620" t="str">
        <f t="shared" si="25"/>
        <v>Developing Technology Strategy</v>
      </c>
    </row>
    <row r="621" spans="1:23" x14ac:dyDescent="0.25">
      <c r="A621" t="s">
        <v>262</v>
      </c>
      <c r="B621" s="16" t="s">
        <v>266</v>
      </c>
      <c r="C621" t="str">
        <f t="shared" si="24"/>
        <v>Digital Technology Solutions BSc - Software Engineering</v>
      </c>
      <c r="D621">
        <v>45</v>
      </c>
      <c r="E621">
        <v>1543</v>
      </c>
      <c r="F621" t="b">
        <v>0</v>
      </c>
      <c r="G621" t="b">
        <v>1</v>
      </c>
      <c r="H621">
        <v>6</v>
      </c>
      <c r="I621">
        <v>14</v>
      </c>
      <c r="J621" t="s">
        <v>208</v>
      </c>
      <c r="K621" t="s">
        <v>106</v>
      </c>
      <c r="L621" t="s">
        <v>107</v>
      </c>
      <c r="M621" t="s">
        <v>108</v>
      </c>
      <c r="N621" t="s">
        <v>109</v>
      </c>
      <c r="O621" t="s">
        <v>110</v>
      </c>
      <c r="P621" t="s">
        <v>111</v>
      </c>
      <c r="Q621">
        <v>40</v>
      </c>
      <c r="U621" t="s">
        <v>112</v>
      </c>
      <c r="V621" t="s">
        <v>113</v>
      </c>
      <c r="W621" t="str">
        <f t="shared" si="25"/>
        <v>Contemporary Issues in Digital Technology</v>
      </c>
    </row>
    <row r="622" spans="1:23" x14ac:dyDescent="0.25">
      <c r="A622" t="s">
        <v>262</v>
      </c>
      <c r="B622" s="16" t="s">
        <v>266</v>
      </c>
      <c r="C622" t="str">
        <f t="shared" si="24"/>
        <v>Digital Technology Solutions BSc - Software Engineering</v>
      </c>
      <c r="D622">
        <v>45</v>
      </c>
      <c r="E622">
        <v>1543</v>
      </c>
      <c r="F622" t="b">
        <v>0</v>
      </c>
      <c r="G622" t="b">
        <v>1</v>
      </c>
      <c r="H622">
        <v>6</v>
      </c>
      <c r="I622">
        <v>14</v>
      </c>
      <c r="J622" t="s">
        <v>208</v>
      </c>
      <c r="K622" t="s">
        <v>114</v>
      </c>
      <c r="L622" t="s">
        <v>167</v>
      </c>
      <c r="M622" t="s">
        <v>116</v>
      </c>
      <c r="N622" t="s">
        <v>117</v>
      </c>
      <c r="O622" t="s">
        <v>118</v>
      </c>
      <c r="P622" t="s">
        <v>111</v>
      </c>
      <c r="Q622">
        <v>12</v>
      </c>
      <c r="R622">
        <v>2</v>
      </c>
      <c r="T622">
        <v>2</v>
      </c>
      <c r="U622" t="s">
        <v>112</v>
      </c>
      <c r="V622" t="s">
        <v>113</v>
      </c>
      <c r="W622" t="str">
        <f t="shared" si="25"/>
        <v>Contemporary Issues in Digital Technology</v>
      </c>
    </row>
    <row r="623" spans="1:23" x14ac:dyDescent="0.25">
      <c r="A623" t="s">
        <v>262</v>
      </c>
      <c r="B623" s="16" t="s">
        <v>266</v>
      </c>
      <c r="C623" t="str">
        <f t="shared" si="24"/>
        <v>Digital Technology Solutions BSc - Software Engineering</v>
      </c>
      <c r="D623">
        <v>45</v>
      </c>
      <c r="E623">
        <v>1543</v>
      </c>
      <c r="F623" t="b">
        <v>0</v>
      </c>
      <c r="G623" t="b">
        <v>1</v>
      </c>
      <c r="H623">
        <v>6</v>
      </c>
      <c r="I623">
        <v>14</v>
      </c>
      <c r="J623" t="s">
        <v>208</v>
      </c>
      <c r="K623" t="s">
        <v>119</v>
      </c>
      <c r="L623" t="s">
        <v>119</v>
      </c>
      <c r="M623" t="s">
        <v>116</v>
      </c>
      <c r="N623" t="s">
        <v>109</v>
      </c>
      <c r="O623" t="s">
        <v>118</v>
      </c>
      <c r="P623" t="s">
        <v>121</v>
      </c>
      <c r="Q623">
        <v>118</v>
      </c>
      <c r="U623" t="s">
        <v>112</v>
      </c>
      <c r="V623" t="s">
        <v>113</v>
      </c>
      <c r="W623" t="str">
        <f t="shared" si="25"/>
        <v>Contemporary Issues in Digital Technology</v>
      </c>
    </row>
    <row r="624" spans="1:23" x14ac:dyDescent="0.25">
      <c r="A624" t="s">
        <v>262</v>
      </c>
      <c r="B624" s="16" t="s">
        <v>266</v>
      </c>
      <c r="C624" t="str">
        <f t="shared" si="24"/>
        <v>Digital Technology Solutions BSc - Software Engineering</v>
      </c>
      <c r="D624">
        <v>45</v>
      </c>
      <c r="E624">
        <v>1543</v>
      </c>
      <c r="F624" t="b">
        <v>0</v>
      </c>
      <c r="G624" t="b">
        <v>1</v>
      </c>
      <c r="H624">
        <v>6</v>
      </c>
      <c r="I624">
        <v>14</v>
      </c>
      <c r="J624" t="s">
        <v>208</v>
      </c>
      <c r="K624" t="s">
        <v>122</v>
      </c>
      <c r="L624" t="s">
        <v>122</v>
      </c>
      <c r="M624" t="s">
        <v>122</v>
      </c>
      <c r="N624" t="s">
        <v>64</v>
      </c>
      <c r="O624" t="s">
        <v>116</v>
      </c>
      <c r="P624" t="s">
        <v>111</v>
      </c>
      <c r="Q624">
        <v>30</v>
      </c>
      <c r="U624" t="s">
        <v>112</v>
      </c>
      <c r="V624" t="s">
        <v>113</v>
      </c>
      <c r="W624" t="str">
        <f t="shared" si="25"/>
        <v>Contemporary Issues in Digital Technology</v>
      </c>
    </row>
    <row r="625" spans="1:23" x14ac:dyDescent="0.25">
      <c r="A625" t="s">
        <v>262</v>
      </c>
      <c r="B625" s="16" t="s">
        <v>266</v>
      </c>
      <c r="C625" t="str">
        <f t="shared" si="24"/>
        <v>Digital Technology Solutions BSc - Software Engineering</v>
      </c>
      <c r="D625">
        <v>45</v>
      </c>
      <c r="E625">
        <v>1543</v>
      </c>
      <c r="F625" t="b">
        <v>0</v>
      </c>
      <c r="G625" t="b">
        <v>1</v>
      </c>
      <c r="H625">
        <v>6</v>
      </c>
      <c r="I625">
        <v>16</v>
      </c>
      <c r="J625" t="s">
        <v>268</v>
      </c>
      <c r="K625" t="s">
        <v>106</v>
      </c>
      <c r="L625" t="s">
        <v>107</v>
      </c>
      <c r="M625" t="s">
        <v>108</v>
      </c>
      <c r="N625" t="s">
        <v>109</v>
      </c>
      <c r="O625" t="s">
        <v>110</v>
      </c>
      <c r="P625" t="s">
        <v>111</v>
      </c>
      <c r="Q625">
        <v>40</v>
      </c>
      <c r="U625" t="s">
        <v>112</v>
      </c>
      <c r="V625" t="s">
        <v>113</v>
      </c>
      <c r="W625" t="str">
        <f t="shared" si="25"/>
        <v>Software Engineering &amp; DevOps</v>
      </c>
    </row>
    <row r="626" spans="1:23" x14ac:dyDescent="0.25">
      <c r="A626" t="s">
        <v>262</v>
      </c>
      <c r="B626" s="16" t="s">
        <v>266</v>
      </c>
      <c r="C626" t="str">
        <f t="shared" si="24"/>
        <v>Digital Technology Solutions BSc - Software Engineering</v>
      </c>
      <c r="D626">
        <v>45</v>
      </c>
      <c r="E626">
        <v>1543</v>
      </c>
      <c r="F626" t="b">
        <v>0</v>
      </c>
      <c r="G626" t="b">
        <v>1</v>
      </c>
      <c r="H626">
        <v>6</v>
      </c>
      <c r="I626">
        <v>16</v>
      </c>
      <c r="J626" t="s">
        <v>268</v>
      </c>
      <c r="K626" t="s">
        <v>114</v>
      </c>
      <c r="L626" t="s">
        <v>167</v>
      </c>
      <c r="M626" t="s">
        <v>116</v>
      </c>
      <c r="N626" t="s">
        <v>117</v>
      </c>
      <c r="O626" t="s">
        <v>118</v>
      </c>
      <c r="P626" t="s">
        <v>111</v>
      </c>
      <c r="Q626">
        <v>12</v>
      </c>
      <c r="R626">
        <v>2</v>
      </c>
      <c r="T626">
        <v>2</v>
      </c>
      <c r="U626" t="s">
        <v>112</v>
      </c>
      <c r="V626" t="s">
        <v>113</v>
      </c>
      <c r="W626" t="str">
        <f t="shared" si="25"/>
        <v>Software Engineering &amp; DevOps</v>
      </c>
    </row>
    <row r="627" spans="1:23" x14ac:dyDescent="0.25">
      <c r="A627" t="s">
        <v>262</v>
      </c>
      <c r="B627" s="16" t="s">
        <v>266</v>
      </c>
      <c r="C627" t="str">
        <f t="shared" si="24"/>
        <v>Digital Technology Solutions BSc - Software Engineering</v>
      </c>
      <c r="D627">
        <v>45</v>
      </c>
      <c r="E627">
        <v>1543</v>
      </c>
      <c r="F627" t="b">
        <v>0</v>
      </c>
      <c r="G627" t="b">
        <v>1</v>
      </c>
      <c r="H627">
        <v>6</v>
      </c>
      <c r="I627">
        <v>16</v>
      </c>
      <c r="J627" t="s">
        <v>268</v>
      </c>
      <c r="K627" t="s">
        <v>119</v>
      </c>
      <c r="L627" t="s">
        <v>119</v>
      </c>
      <c r="M627" t="s">
        <v>116</v>
      </c>
      <c r="N627" t="s">
        <v>109</v>
      </c>
      <c r="O627" t="s">
        <v>118</v>
      </c>
      <c r="P627" t="s">
        <v>121</v>
      </c>
      <c r="Q627">
        <v>118</v>
      </c>
      <c r="U627" t="s">
        <v>112</v>
      </c>
      <c r="V627" t="s">
        <v>113</v>
      </c>
      <c r="W627" t="str">
        <f t="shared" si="25"/>
        <v>Software Engineering &amp; DevOps</v>
      </c>
    </row>
    <row r="628" spans="1:23" x14ac:dyDescent="0.25">
      <c r="A628" t="s">
        <v>262</v>
      </c>
      <c r="B628" s="16" t="s">
        <v>266</v>
      </c>
      <c r="C628" t="str">
        <f t="shared" si="24"/>
        <v>Digital Technology Solutions BSc - Software Engineering</v>
      </c>
      <c r="D628">
        <v>45</v>
      </c>
      <c r="E628">
        <v>1543</v>
      </c>
      <c r="F628" t="b">
        <v>0</v>
      </c>
      <c r="G628" t="b">
        <v>1</v>
      </c>
      <c r="H628">
        <v>6</v>
      </c>
      <c r="I628">
        <v>16</v>
      </c>
      <c r="J628" t="s">
        <v>268</v>
      </c>
      <c r="K628" t="s">
        <v>122</v>
      </c>
      <c r="L628" t="s">
        <v>122</v>
      </c>
      <c r="M628" t="s">
        <v>122</v>
      </c>
      <c r="N628" t="s">
        <v>64</v>
      </c>
      <c r="O628" t="s">
        <v>116</v>
      </c>
      <c r="P628" t="s">
        <v>111</v>
      </c>
      <c r="Q628">
        <v>30</v>
      </c>
      <c r="U628" t="s">
        <v>112</v>
      </c>
      <c r="V628" t="s">
        <v>113</v>
      </c>
      <c r="W628" t="str">
        <f t="shared" si="25"/>
        <v>Software Engineering &amp; DevOps</v>
      </c>
    </row>
    <row r="629" spans="1:23" x14ac:dyDescent="0.25">
      <c r="A629" t="s">
        <v>262</v>
      </c>
      <c r="B629" s="16" t="s">
        <v>266</v>
      </c>
      <c r="C629" t="str">
        <f t="shared" si="24"/>
        <v>Digital Technology Solutions BSc - Software Engineering</v>
      </c>
      <c r="D629">
        <v>45</v>
      </c>
      <c r="E629">
        <v>1543</v>
      </c>
      <c r="F629" t="b">
        <v>0</v>
      </c>
      <c r="G629" t="b">
        <v>1</v>
      </c>
      <c r="H629">
        <v>6</v>
      </c>
      <c r="I629">
        <v>17</v>
      </c>
      <c r="J629" t="s">
        <v>151</v>
      </c>
      <c r="K629" t="s">
        <v>106</v>
      </c>
      <c r="L629" t="s">
        <v>107</v>
      </c>
      <c r="M629" t="s">
        <v>108</v>
      </c>
      <c r="N629" t="s">
        <v>109</v>
      </c>
      <c r="O629" t="s">
        <v>110</v>
      </c>
      <c r="P629" t="s">
        <v>111</v>
      </c>
      <c r="Q629">
        <v>40</v>
      </c>
      <c r="U629" t="s">
        <v>112</v>
      </c>
      <c r="V629" t="s">
        <v>113</v>
      </c>
      <c r="W629" t="str">
        <f t="shared" si="25"/>
        <v>Professional Practice and Portfolio Development 3</v>
      </c>
    </row>
    <row r="630" spans="1:23" x14ac:dyDescent="0.25">
      <c r="A630" t="s">
        <v>262</v>
      </c>
      <c r="B630" s="16" t="s">
        <v>266</v>
      </c>
      <c r="C630" t="str">
        <f t="shared" si="24"/>
        <v>Digital Technology Solutions BSc - Software Engineering</v>
      </c>
      <c r="D630">
        <v>45</v>
      </c>
      <c r="E630">
        <v>1543</v>
      </c>
      <c r="F630" t="b">
        <v>0</v>
      </c>
      <c r="G630" t="b">
        <v>1</v>
      </c>
      <c r="H630">
        <v>6</v>
      </c>
      <c r="I630">
        <v>17</v>
      </c>
      <c r="J630" t="s">
        <v>151</v>
      </c>
      <c r="K630" t="s">
        <v>114</v>
      </c>
      <c r="L630" t="s">
        <v>167</v>
      </c>
      <c r="M630" t="s">
        <v>116</v>
      </c>
      <c r="N630" t="s">
        <v>117</v>
      </c>
      <c r="O630" t="s">
        <v>118</v>
      </c>
      <c r="P630" t="s">
        <v>111</v>
      </c>
      <c r="Q630">
        <v>12</v>
      </c>
      <c r="R630">
        <v>2</v>
      </c>
      <c r="T630">
        <v>2</v>
      </c>
      <c r="U630" t="s">
        <v>112</v>
      </c>
      <c r="V630" t="s">
        <v>113</v>
      </c>
      <c r="W630" t="str">
        <f t="shared" si="25"/>
        <v>Professional Practice and Portfolio Development 3</v>
      </c>
    </row>
    <row r="631" spans="1:23" x14ac:dyDescent="0.25">
      <c r="A631" t="s">
        <v>262</v>
      </c>
      <c r="B631" s="16" t="s">
        <v>266</v>
      </c>
      <c r="C631" t="str">
        <f t="shared" si="24"/>
        <v>Digital Technology Solutions BSc - Software Engineering</v>
      </c>
      <c r="D631">
        <v>45</v>
      </c>
      <c r="E631">
        <v>1543</v>
      </c>
      <c r="F631" t="b">
        <v>0</v>
      </c>
      <c r="G631" t="b">
        <v>1</v>
      </c>
      <c r="H631">
        <v>6</v>
      </c>
      <c r="I631">
        <v>17</v>
      </c>
      <c r="J631" t="s">
        <v>151</v>
      </c>
      <c r="K631" t="s">
        <v>119</v>
      </c>
      <c r="L631" t="s">
        <v>119</v>
      </c>
      <c r="M631" t="s">
        <v>116</v>
      </c>
      <c r="N631" t="s">
        <v>109</v>
      </c>
      <c r="O631" t="s">
        <v>118</v>
      </c>
      <c r="P631" t="s">
        <v>121</v>
      </c>
      <c r="Q631">
        <v>118</v>
      </c>
      <c r="U631" t="s">
        <v>112</v>
      </c>
      <c r="V631" t="s">
        <v>113</v>
      </c>
      <c r="W631" t="str">
        <f t="shared" si="25"/>
        <v>Professional Practice and Portfolio Development 3</v>
      </c>
    </row>
    <row r="632" spans="1:23" x14ac:dyDescent="0.25">
      <c r="A632" t="s">
        <v>262</v>
      </c>
      <c r="B632" s="16" t="s">
        <v>266</v>
      </c>
      <c r="C632" t="str">
        <f t="shared" si="24"/>
        <v>Digital Technology Solutions BSc - Software Engineering</v>
      </c>
      <c r="D632">
        <v>45</v>
      </c>
      <c r="E632">
        <v>1543</v>
      </c>
      <c r="F632" t="b">
        <v>0</v>
      </c>
      <c r="G632" t="b">
        <v>1</v>
      </c>
      <c r="H632">
        <v>6</v>
      </c>
      <c r="I632">
        <v>17</v>
      </c>
      <c r="J632" t="s">
        <v>151</v>
      </c>
      <c r="K632" t="s">
        <v>122</v>
      </c>
      <c r="L632" t="s">
        <v>122</v>
      </c>
      <c r="M632" t="s">
        <v>122</v>
      </c>
      <c r="N632" t="s">
        <v>64</v>
      </c>
      <c r="O632" t="s">
        <v>116</v>
      </c>
      <c r="P632" t="s">
        <v>111</v>
      </c>
      <c r="Q632">
        <v>30</v>
      </c>
      <c r="U632" t="s">
        <v>112</v>
      </c>
      <c r="V632" t="s">
        <v>113</v>
      </c>
      <c r="W632" t="str">
        <f t="shared" si="25"/>
        <v>Professional Practice and Portfolio Development 3</v>
      </c>
    </row>
    <row r="633" spans="1:23" x14ac:dyDescent="0.25">
      <c r="A633" t="s">
        <v>262</v>
      </c>
      <c r="B633" s="16" t="s">
        <v>266</v>
      </c>
      <c r="C633" t="str">
        <f t="shared" si="24"/>
        <v>Digital Technology Solutions BSc - Software Engineering</v>
      </c>
      <c r="D633">
        <v>45</v>
      </c>
      <c r="E633">
        <v>1543</v>
      </c>
      <c r="F633" t="b">
        <v>0</v>
      </c>
      <c r="G633" t="b">
        <v>1</v>
      </c>
      <c r="H633">
        <v>6</v>
      </c>
      <c r="I633">
        <v>18</v>
      </c>
      <c r="J633" t="s">
        <v>209</v>
      </c>
      <c r="K633" t="s">
        <v>106</v>
      </c>
      <c r="L633" t="s">
        <v>107</v>
      </c>
      <c r="M633" t="s">
        <v>108</v>
      </c>
      <c r="N633" t="s">
        <v>109</v>
      </c>
      <c r="O633" t="s">
        <v>110</v>
      </c>
      <c r="P633" t="s">
        <v>111</v>
      </c>
      <c r="Q633">
        <v>40</v>
      </c>
      <c r="U633" t="s">
        <v>112</v>
      </c>
      <c r="V633" t="s">
        <v>113</v>
      </c>
      <c r="W633" t="str">
        <f t="shared" si="25"/>
        <v>Major Project</v>
      </c>
    </row>
    <row r="634" spans="1:23" x14ac:dyDescent="0.25">
      <c r="A634" t="s">
        <v>262</v>
      </c>
      <c r="B634" s="16" t="s">
        <v>266</v>
      </c>
      <c r="C634" t="str">
        <f t="shared" si="24"/>
        <v>Digital Technology Solutions BSc - Software Engineering</v>
      </c>
      <c r="D634">
        <v>45</v>
      </c>
      <c r="E634">
        <v>1543</v>
      </c>
      <c r="F634" t="b">
        <v>0</v>
      </c>
      <c r="G634" t="b">
        <v>1</v>
      </c>
      <c r="H634">
        <v>6</v>
      </c>
      <c r="I634">
        <v>18</v>
      </c>
      <c r="J634" t="s">
        <v>209</v>
      </c>
      <c r="K634" t="s">
        <v>114</v>
      </c>
      <c r="L634" t="s">
        <v>167</v>
      </c>
      <c r="M634" t="s">
        <v>116</v>
      </c>
      <c r="N634" t="s">
        <v>117</v>
      </c>
      <c r="O634" t="s">
        <v>118</v>
      </c>
      <c r="P634" t="s">
        <v>111</v>
      </c>
      <c r="Q634">
        <v>12</v>
      </c>
      <c r="R634">
        <v>2</v>
      </c>
      <c r="T634">
        <v>2</v>
      </c>
      <c r="U634" t="s">
        <v>112</v>
      </c>
      <c r="V634" t="s">
        <v>113</v>
      </c>
      <c r="W634" t="str">
        <f t="shared" si="25"/>
        <v>Major Project</v>
      </c>
    </row>
    <row r="635" spans="1:23" x14ac:dyDescent="0.25">
      <c r="A635" t="s">
        <v>262</v>
      </c>
      <c r="B635" s="16" t="s">
        <v>266</v>
      </c>
      <c r="C635" t="str">
        <f t="shared" si="24"/>
        <v>Digital Technology Solutions BSc - Software Engineering</v>
      </c>
      <c r="D635">
        <v>45</v>
      </c>
      <c r="E635">
        <v>1543</v>
      </c>
      <c r="F635" t="b">
        <v>0</v>
      </c>
      <c r="G635" t="b">
        <v>1</v>
      </c>
      <c r="H635">
        <v>6</v>
      </c>
      <c r="I635">
        <v>18</v>
      </c>
      <c r="J635" t="s">
        <v>209</v>
      </c>
      <c r="K635" t="s">
        <v>119</v>
      </c>
      <c r="L635" t="s">
        <v>119</v>
      </c>
      <c r="M635" t="s">
        <v>116</v>
      </c>
      <c r="N635" t="s">
        <v>109</v>
      </c>
      <c r="O635" t="s">
        <v>118</v>
      </c>
      <c r="P635" t="s">
        <v>121</v>
      </c>
      <c r="Q635">
        <v>218</v>
      </c>
      <c r="U635" t="s">
        <v>112</v>
      </c>
      <c r="V635" t="s">
        <v>113</v>
      </c>
      <c r="W635" t="str">
        <f t="shared" si="25"/>
        <v>Major Project</v>
      </c>
    </row>
    <row r="636" spans="1:23" x14ac:dyDescent="0.25">
      <c r="A636" t="s">
        <v>262</v>
      </c>
      <c r="B636" s="16" t="s">
        <v>266</v>
      </c>
      <c r="C636" t="str">
        <f t="shared" si="24"/>
        <v>Digital Technology Solutions BSc - Software Engineering</v>
      </c>
      <c r="D636">
        <v>45</v>
      </c>
      <c r="E636">
        <v>1543</v>
      </c>
      <c r="F636" t="b">
        <v>0</v>
      </c>
      <c r="G636" t="b">
        <v>1</v>
      </c>
      <c r="H636">
        <v>6</v>
      </c>
      <c r="I636">
        <v>18</v>
      </c>
      <c r="J636" t="s">
        <v>209</v>
      </c>
      <c r="K636" t="s">
        <v>122</v>
      </c>
      <c r="L636" t="s">
        <v>122</v>
      </c>
      <c r="M636" t="s">
        <v>122</v>
      </c>
      <c r="N636" t="s">
        <v>64</v>
      </c>
      <c r="O636" t="s">
        <v>116</v>
      </c>
      <c r="P636" t="s">
        <v>111</v>
      </c>
      <c r="Q636">
        <v>30</v>
      </c>
      <c r="U636" t="s">
        <v>112</v>
      </c>
      <c r="V636" t="s">
        <v>113</v>
      </c>
      <c r="W636" t="str">
        <f t="shared" si="25"/>
        <v>Major Project</v>
      </c>
    </row>
    <row r="637" spans="1:23" x14ac:dyDescent="0.25">
      <c r="A637" t="s">
        <v>262</v>
      </c>
      <c r="B637" s="16" t="s">
        <v>269</v>
      </c>
      <c r="C637" t="str">
        <f t="shared" si="24"/>
        <v>Digital Technology Solutions BSc - Data Analytics</v>
      </c>
      <c r="D637">
        <v>45</v>
      </c>
      <c r="E637">
        <v>1543</v>
      </c>
      <c r="F637" t="b">
        <v>0</v>
      </c>
      <c r="G637" t="b">
        <v>1</v>
      </c>
      <c r="H637">
        <v>4</v>
      </c>
      <c r="I637">
        <v>1</v>
      </c>
      <c r="J637" t="s">
        <v>192</v>
      </c>
      <c r="K637" t="s">
        <v>106</v>
      </c>
      <c r="L637" t="s">
        <v>107</v>
      </c>
      <c r="M637" t="s">
        <v>108</v>
      </c>
      <c r="N637" t="s">
        <v>109</v>
      </c>
      <c r="O637" t="s">
        <v>110</v>
      </c>
      <c r="P637" t="s">
        <v>111</v>
      </c>
      <c r="Q637">
        <v>40</v>
      </c>
      <c r="U637" t="s">
        <v>112</v>
      </c>
      <c r="V637" t="s">
        <v>113</v>
      </c>
      <c r="W637" t="str">
        <f t="shared" si="25"/>
        <v>Technology in the Organisational Context</v>
      </c>
    </row>
    <row r="638" spans="1:23" x14ac:dyDescent="0.25">
      <c r="A638" t="s">
        <v>262</v>
      </c>
      <c r="B638" s="16" t="s">
        <v>269</v>
      </c>
      <c r="C638" t="str">
        <f t="shared" si="24"/>
        <v>Digital Technology Solutions BSc - Data Analytics</v>
      </c>
      <c r="D638">
        <v>45</v>
      </c>
      <c r="E638">
        <v>1543</v>
      </c>
      <c r="F638" t="b">
        <v>0</v>
      </c>
      <c r="G638" t="b">
        <v>1</v>
      </c>
      <c r="H638">
        <v>4</v>
      </c>
      <c r="I638">
        <v>1</v>
      </c>
      <c r="J638" t="s">
        <v>192</v>
      </c>
      <c r="K638" t="s">
        <v>114</v>
      </c>
      <c r="L638" t="s">
        <v>154</v>
      </c>
      <c r="M638" t="s">
        <v>116</v>
      </c>
      <c r="N638" t="s">
        <v>117</v>
      </c>
      <c r="O638" t="s">
        <v>118</v>
      </c>
      <c r="P638" t="s">
        <v>111</v>
      </c>
      <c r="Q638">
        <v>24</v>
      </c>
      <c r="R638">
        <v>4</v>
      </c>
      <c r="T638">
        <v>4</v>
      </c>
      <c r="U638" t="s">
        <v>112</v>
      </c>
      <c r="V638" t="s">
        <v>113</v>
      </c>
      <c r="W638" t="str">
        <f t="shared" si="25"/>
        <v>Technology in the Organisational Context</v>
      </c>
    </row>
    <row r="639" spans="1:23" x14ac:dyDescent="0.25">
      <c r="A639" t="s">
        <v>262</v>
      </c>
      <c r="B639" s="16" t="s">
        <v>269</v>
      </c>
      <c r="C639" t="str">
        <f t="shared" si="24"/>
        <v>Digital Technology Solutions BSc - Data Analytics</v>
      </c>
      <c r="D639">
        <v>45</v>
      </c>
      <c r="E639">
        <v>1543</v>
      </c>
      <c r="F639" t="b">
        <v>0</v>
      </c>
      <c r="G639" t="b">
        <v>1</v>
      </c>
      <c r="H639">
        <v>4</v>
      </c>
      <c r="I639">
        <v>1</v>
      </c>
      <c r="J639" t="s">
        <v>192</v>
      </c>
      <c r="K639" t="s">
        <v>119</v>
      </c>
      <c r="L639" t="s">
        <v>119</v>
      </c>
      <c r="M639" t="s">
        <v>116</v>
      </c>
      <c r="N639" t="s">
        <v>109</v>
      </c>
      <c r="O639" t="s">
        <v>118</v>
      </c>
      <c r="P639" t="s">
        <v>121</v>
      </c>
      <c r="Q639">
        <v>106</v>
      </c>
      <c r="U639" t="s">
        <v>112</v>
      </c>
      <c r="V639" t="s">
        <v>113</v>
      </c>
      <c r="W639" t="str">
        <f t="shared" si="25"/>
        <v>Technology in the Organisational Context</v>
      </c>
    </row>
    <row r="640" spans="1:23" x14ac:dyDescent="0.25">
      <c r="A640" t="s">
        <v>262</v>
      </c>
      <c r="B640" s="16" t="s">
        <v>269</v>
      </c>
      <c r="C640" t="str">
        <f t="shared" si="24"/>
        <v>Digital Technology Solutions BSc - Data Analytics</v>
      </c>
      <c r="D640">
        <v>45</v>
      </c>
      <c r="E640">
        <v>1543</v>
      </c>
      <c r="F640" t="b">
        <v>0</v>
      </c>
      <c r="G640" t="b">
        <v>1</v>
      </c>
      <c r="H640">
        <v>4</v>
      </c>
      <c r="I640">
        <v>1</v>
      </c>
      <c r="J640" t="s">
        <v>192</v>
      </c>
      <c r="K640" t="s">
        <v>122</v>
      </c>
      <c r="L640" t="s">
        <v>122</v>
      </c>
      <c r="M640" t="s">
        <v>122</v>
      </c>
      <c r="N640" t="s">
        <v>64</v>
      </c>
      <c r="O640" t="s">
        <v>116</v>
      </c>
      <c r="P640" t="s">
        <v>111</v>
      </c>
      <c r="Q640">
        <v>30</v>
      </c>
      <c r="U640" t="s">
        <v>112</v>
      </c>
      <c r="V640" t="s">
        <v>113</v>
      </c>
      <c r="W640" t="str">
        <f t="shared" si="25"/>
        <v>Technology in the Organisational Context</v>
      </c>
    </row>
    <row r="641" spans="1:23" x14ac:dyDescent="0.25">
      <c r="A641" t="s">
        <v>262</v>
      </c>
      <c r="B641" s="16" t="s">
        <v>269</v>
      </c>
      <c r="C641" t="str">
        <f t="shared" si="24"/>
        <v>Digital Technology Solutions BSc - Data Analytics</v>
      </c>
      <c r="D641">
        <v>45</v>
      </c>
      <c r="E641">
        <v>1543</v>
      </c>
      <c r="F641" t="b">
        <v>0</v>
      </c>
      <c r="G641" t="b">
        <v>1</v>
      </c>
      <c r="H641">
        <v>4</v>
      </c>
      <c r="I641">
        <v>2</v>
      </c>
      <c r="J641" t="s">
        <v>194</v>
      </c>
      <c r="K641" t="s">
        <v>106</v>
      </c>
      <c r="L641" t="s">
        <v>107</v>
      </c>
      <c r="M641" t="s">
        <v>108</v>
      </c>
      <c r="N641" t="s">
        <v>109</v>
      </c>
      <c r="O641" t="s">
        <v>110</v>
      </c>
      <c r="P641" t="s">
        <v>111</v>
      </c>
      <c r="Q641">
        <v>40</v>
      </c>
      <c r="U641" t="s">
        <v>112</v>
      </c>
      <c r="V641" t="s">
        <v>113</v>
      </c>
      <c r="W641" t="str">
        <f t="shared" si="25"/>
        <v>Software Engineering Fundamentals</v>
      </c>
    </row>
    <row r="642" spans="1:23" x14ac:dyDescent="0.25">
      <c r="A642" t="s">
        <v>262</v>
      </c>
      <c r="B642" s="16" t="s">
        <v>269</v>
      </c>
      <c r="C642" t="str">
        <f t="shared" si="24"/>
        <v>Digital Technology Solutions BSc - Data Analytics</v>
      </c>
      <c r="D642">
        <v>45</v>
      </c>
      <c r="E642">
        <v>1543</v>
      </c>
      <c r="F642" t="b">
        <v>0</v>
      </c>
      <c r="G642" t="b">
        <v>1</v>
      </c>
      <c r="H642">
        <v>4</v>
      </c>
      <c r="I642">
        <v>2</v>
      </c>
      <c r="J642" t="s">
        <v>194</v>
      </c>
      <c r="K642" t="s">
        <v>114</v>
      </c>
      <c r="L642" t="s">
        <v>154</v>
      </c>
      <c r="M642" t="s">
        <v>116</v>
      </c>
      <c r="N642" t="s">
        <v>117</v>
      </c>
      <c r="O642" t="s">
        <v>118</v>
      </c>
      <c r="P642" t="s">
        <v>111</v>
      </c>
      <c r="Q642">
        <v>24</v>
      </c>
      <c r="R642">
        <v>4</v>
      </c>
      <c r="T642">
        <v>4</v>
      </c>
      <c r="U642" t="s">
        <v>112</v>
      </c>
      <c r="V642" t="s">
        <v>113</v>
      </c>
      <c r="W642" t="str">
        <f t="shared" si="25"/>
        <v>Software Engineering Fundamentals</v>
      </c>
    </row>
    <row r="643" spans="1:23" x14ac:dyDescent="0.25">
      <c r="A643" t="s">
        <v>262</v>
      </c>
      <c r="B643" s="16" t="s">
        <v>269</v>
      </c>
      <c r="C643" t="str">
        <f t="shared" si="24"/>
        <v>Digital Technology Solutions BSc - Data Analytics</v>
      </c>
      <c r="D643">
        <v>45</v>
      </c>
      <c r="E643">
        <v>1543</v>
      </c>
      <c r="F643" t="b">
        <v>0</v>
      </c>
      <c r="G643" t="b">
        <v>1</v>
      </c>
      <c r="H643">
        <v>4</v>
      </c>
      <c r="I643">
        <v>2</v>
      </c>
      <c r="J643" t="s">
        <v>194</v>
      </c>
      <c r="K643" t="s">
        <v>119</v>
      </c>
      <c r="L643" t="s">
        <v>119</v>
      </c>
      <c r="M643" t="s">
        <v>116</v>
      </c>
      <c r="N643" t="s">
        <v>109</v>
      </c>
      <c r="O643" t="s">
        <v>118</v>
      </c>
      <c r="P643" t="s">
        <v>121</v>
      </c>
      <c r="Q643">
        <v>106</v>
      </c>
      <c r="U643" t="s">
        <v>112</v>
      </c>
      <c r="V643" t="s">
        <v>113</v>
      </c>
      <c r="W643" t="str">
        <f t="shared" si="25"/>
        <v>Software Engineering Fundamentals</v>
      </c>
    </row>
    <row r="644" spans="1:23" x14ac:dyDescent="0.25">
      <c r="A644" t="s">
        <v>262</v>
      </c>
      <c r="B644" s="16" t="s">
        <v>269</v>
      </c>
      <c r="C644" t="str">
        <f t="shared" si="24"/>
        <v>Digital Technology Solutions BSc - Data Analytics</v>
      </c>
      <c r="D644">
        <v>45</v>
      </c>
      <c r="E644">
        <v>1543</v>
      </c>
      <c r="F644" t="b">
        <v>0</v>
      </c>
      <c r="G644" t="b">
        <v>1</v>
      </c>
      <c r="H644">
        <v>4</v>
      </c>
      <c r="I644">
        <v>2</v>
      </c>
      <c r="J644" t="s">
        <v>194</v>
      </c>
      <c r="K644" t="s">
        <v>122</v>
      </c>
      <c r="L644" t="s">
        <v>122</v>
      </c>
      <c r="M644" t="s">
        <v>122</v>
      </c>
      <c r="N644" t="s">
        <v>64</v>
      </c>
      <c r="O644" t="s">
        <v>116</v>
      </c>
      <c r="P644" t="s">
        <v>111</v>
      </c>
      <c r="Q644">
        <v>30</v>
      </c>
      <c r="U644" t="s">
        <v>112</v>
      </c>
      <c r="V644" t="s">
        <v>113</v>
      </c>
      <c r="W644" t="str">
        <f t="shared" si="25"/>
        <v>Software Engineering Fundamentals</v>
      </c>
    </row>
    <row r="645" spans="1:23" x14ac:dyDescent="0.25">
      <c r="A645" t="s">
        <v>262</v>
      </c>
      <c r="B645" s="16" t="s">
        <v>269</v>
      </c>
      <c r="C645" t="str">
        <f t="shared" si="24"/>
        <v>Digital Technology Solutions BSc - Data Analytics</v>
      </c>
      <c r="D645">
        <v>45</v>
      </c>
      <c r="E645">
        <v>1543</v>
      </c>
      <c r="F645" t="b">
        <v>0</v>
      </c>
      <c r="G645" t="b">
        <v>1</v>
      </c>
      <c r="H645">
        <v>4</v>
      </c>
      <c r="I645">
        <v>3</v>
      </c>
      <c r="J645" t="s">
        <v>196</v>
      </c>
      <c r="K645" t="s">
        <v>106</v>
      </c>
      <c r="L645" t="s">
        <v>107</v>
      </c>
      <c r="M645" t="s">
        <v>108</v>
      </c>
      <c r="N645" t="s">
        <v>109</v>
      </c>
      <c r="O645" t="s">
        <v>110</v>
      </c>
      <c r="P645" t="s">
        <v>111</v>
      </c>
      <c r="Q645">
        <v>40</v>
      </c>
      <c r="U645" t="s">
        <v>112</v>
      </c>
      <c r="V645" t="s">
        <v>113</v>
      </c>
      <c r="W645" t="str">
        <f t="shared" si="25"/>
        <v>IT Project Management</v>
      </c>
    </row>
    <row r="646" spans="1:23" x14ac:dyDescent="0.25">
      <c r="A646" t="s">
        <v>262</v>
      </c>
      <c r="B646" s="16" t="s">
        <v>269</v>
      </c>
      <c r="C646" t="str">
        <f t="shared" si="24"/>
        <v>Digital Technology Solutions BSc - Data Analytics</v>
      </c>
      <c r="D646">
        <v>45</v>
      </c>
      <c r="E646">
        <v>1543</v>
      </c>
      <c r="F646" t="b">
        <v>0</v>
      </c>
      <c r="G646" t="b">
        <v>1</v>
      </c>
      <c r="H646">
        <v>4</v>
      </c>
      <c r="I646">
        <v>3</v>
      </c>
      <c r="J646" t="s">
        <v>196</v>
      </c>
      <c r="K646" t="s">
        <v>114</v>
      </c>
      <c r="L646" t="s">
        <v>154</v>
      </c>
      <c r="M646" t="s">
        <v>116</v>
      </c>
      <c r="N646" t="s">
        <v>117</v>
      </c>
      <c r="O646" t="s">
        <v>118</v>
      </c>
      <c r="P646" t="s">
        <v>111</v>
      </c>
      <c r="Q646">
        <v>24</v>
      </c>
      <c r="R646">
        <v>4</v>
      </c>
      <c r="T646">
        <v>4</v>
      </c>
      <c r="U646" t="s">
        <v>112</v>
      </c>
      <c r="V646" t="s">
        <v>113</v>
      </c>
      <c r="W646" t="str">
        <f t="shared" si="25"/>
        <v>IT Project Management</v>
      </c>
    </row>
    <row r="647" spans="1:23" x14ac:dyDescent="0.25">
      <c r="A647" t="s">
        <v>262</v>
      </c>
      <c r="B647" s="16" t="s">
        <v>269</v>
      </c>
      <c r="C647" t="str">
        <f t="shared" si="24"/>
        <v>Digital Technology Solutions BSc - Data Analytics</v>
      </c>
      <c r="D647">
        <v>45</v>
      </c>
      <c r="E647">
        <v>1543</v>
      </c>
      <c r="F647" t="b">
        <v>0</v>
      </c>
      <c r="G647" t="b">
        <v>1</v>
      </c>
      <c r="H647">
        <v>4</v>
      </c>
      <c r="I647">
        <v>3</v>
      </c>
      <c r="J647" t="s">
        <v>196</v>
      </c>
      <c r="K647" t="s">
        <v>119</v>
      </c>
      <c r="L647" t="s">
        <v>119</v>
      </c>
      <c r="M647" t="s">
        <v>116</v>
      </c>
      <c r="N647" t="s">
        <v>109</v>
      </c>
      <c r="O647" t="s">
        <v>118</v>
      </c>
      <c r="P647" t="s">
        <v>121</v>
      </c>
      <c r="Q647">
        <v>106</v>
      </c>
      <c r="U647" t="s">
        <v>112</v>
      </c>
      <c r="V647" t="s">
        <v>113</v>
      </c>
      <c r="W647" t="str">
        <f t="shared" si="25"/>
        <v>IT Project Management</v>
      </c>
    </row>
    <row r="648" spans="1:23" x14ac:dyDescent="0.25">
      <c r="A648" t="s">
        <v>262</v>
      </c>
      <c r="B648" s="16" t="s">
        <v>269</v>
      </c>
      <c r="C648" t="str">
        <f t="shared" si="24"/>
        <v>Digital Technology Solutions BSc - Data Analytics</v>
      </c>
      <c r="D648">
        <v>45</v>
      </c>
      <c r="E648">
        <v>1543</v>
      </c>
      <c r="F648" t="b">
        <v>0</v>
      </c>
      <c r="G648" t="b">
        <v>1</v>
      </c>
      <c r="H648">
        <v>4</v>
      </c>
      <c r="I648">
        <v>3</v>
      </c>
      <c r="J648" t="s">
        <v>196</v>
      </c>
      <c r="K648" t="s">
        <v>122</v>
      </c>
      <c r="L648" t="s">
        <v>122</v>
      </c>
      <c r="M648" t="s">
        <v>122</v>
      </c>
      <c r="N648" t="s">
        <v>64</v>
      </c>
      <c r="O648" t="s">
        <v>116</v>
      </c>
      <c r="P648" t="s">
        <v>111</v>
      </c>
      <c r="Q648">
        <v>30</v>
      </c>
      <c r="U648" t="s">
        <v>112</v>
      </c>
      <c r="V648" t="s">
        <v>113</v>
      </c>
      <c r="W648" t="str">
        <f t="shared" si="25"/>
        <v>IT Project Management</v>
      </c>
    </row>
    <row r="649" spans="1:23" x14ac:dyDescent="0.25">
      <c r="A649" t="s">
        <v>262</v>
      </c>
      <c r="B649" s="16" t="s">
        <v>269</v>
      </c>
      <c r="C649" t="str">
        <f t="shared" si="24"/>
        <v>Digital Technology Solutions BSc - Data Analytics</v>
      </c>
      <c r="D649">
        <v>45</v>
      </c>
      <c r="E649">
        <v>1543</v>
      </c>
      <c r="F649" t="b">
        <v>0</v>
      </c>
      <c r="G649" t="b">
        <v>1</v>
      </c>
      <c r="H649">
        <v>4</v>
      </c>
      <c r="I649">
        <v>4</v>
      </c>
      <c r="J649" t="s">
        <v>197</v>
      </c>
      <c r="K649" t="s">
        <v>106</v>
      </c>
      <c r="L649" t="s">
        <v>107</v>
      </c>
      <c r="M649" t="s">
        <v>108</v>
      </c>
      <c r="N649" t="s">
        <v>109</v>
      </c>
      <c r="O649" t="s">
        <v>110</v>
      </c>
      <c r="P649" t="s">
        <v>111</v>
      </c>
      <c r="Q649">
        <v>40</v>
      </c>
      <c r="U649" t="s">
        <v>112</v>
      </c>
      <c r="V649" t="s">
        <v>113</v>
      </c>
      <c r="W649" t="str">
        <f t="shared" si="25"/>
        <v>Data Communications and Network Security</v>
      </c>
    </row>
    <row r="650" spans="1:23" x14ac:dyDescent="0.25">
      <c r="A650" t="s">
        <v>262</v>
      </c>
      <c r="B650" s="16" t="s">
        <v>269</v>
      </c>
      <c r="C650" t="str">
        <f t="shared" si="24"/>
        <v>Digital Technology Solutions BSc - Data Analytics</v>
      </c>
      <c r="D650">
        <v>45</v>
      </c>
      <c r="E650">
        <v>1543</v>
      </c>
      <c r="F650" t="b">
        <v>0</v>
      </c>
      <c r="G650" t="b">
        <v>1</v>
      </c>
      <c r="H650">
        <v>4</v>
      </c>
      <c r="I650">
        <v>4</v>
      </c>
      <c r="J650" t="s">
        <v>197</v>
      </c>
      <c r="K650" t="s">
        <v>114</v>
      </c>
      <c r="L650" t="s">
        <v>154</v>
      </c>
      <c r="M650" t="s">
        <v>116</v>
      </c>
      <c r="N650" t="s">
        <v>117</v>
      </c>
      <c r="O650" t="s">
        <v>118</v>
      </c>
      <c r="P650" t="s">
        <v>111</v>
      </c>
      <c r="Q650">
        <v>24</v>
      </c>
      <c r="R650">
        <v>4</v>
      </c>
      <c r="T650">
        <v>4</v>
      </c>
      <c r="U650" t="s">
        <v>112</v>
      </c>
      <c r="V650" t="s">
        <v>113</v>
      </c>
      <c r="W650" t="str">
        <f t="shared" si="25"/>
        <v>Data Communications and Network Security</v>
      </c>
    </row>
    <row r="651" spans="1:23" x14ac:dyDescent="0.25">
      <c r="A651" t="s">
        <v>262</v>
      </c>
      <c r="B651" s="16" t="s">
        <v>269</v>
      </c>
      <c r="C651" t="str">
        <f t="shared" si="24"/>
        <v>Digital Technology Solutions BSc - Data Analytics</v>
      </c>
      <c r="D651">
        <v>45</v>
      </c>
      <c r="E651">
        <v>1543</v>
      </c>
      <c r="F651" t="b">
        <v>0</v>
      </c>
      <c r="G651" t="b">
        <v>1</v>
      </c>
      <c r="H651">
        <v>4</v>
      </c>
      <c r="I651">
        <v>4</v>
      </c>
      <c r="J651" t="s">
        <v>197</v>
      </c>
      <c r="K651" t="s">
        <v>119</v>
      </c>
      <c r="L651" t="s">
        <v>119</v>
      </c>
      <c r="M651" t="s">
        <v>116</v>
      </c>
      <c r="N651" t="s">
        <v>109</v>
      </c>
      <c r="O651" t="s">
        <v>118</v>
      </c>
      <c r="P651" t="s">
        <v>121</v>
      </c>
      <c r="Q651">
        <v>106</v>
      </c>
      <c r="U651" t="s">
        <v>112</v>
      </c>
      <c r="V651" t="s">
        <v>113</v>
      </c>
      <c r="W651" t="str">
        <f t="shared" si="25"/>
        <v>Data Communications and Network Security</v>
      </c>
    </row>
    <row r="652" spans="1:23" x14ac:dyDescent="0.25">
      <c r="A652" t="s">
        <v>262</v>
      </c>
      <c r="B652" s="16" t="s">
        <v>269</v>
      </c>
      <c r="C652" t="str">
        <f t="shared" si="24"/>
        <v>Digital Technology Solutions BSc - Data Analytics</v>
      </c>
      <c r="D652">
        <v>45</v>
      </c>
      <c r="E652">
        <v>1543</v>
      </c>
      <c r="F652" t="b">
        <v>0</v>
      </c>
      <c r="G652" t="b">
        <v>1</v>
      </c>
      <c r="H652">
        <v>4</v>
      </c>
      <c r="I652">
        <v>4</v>
      </c>
      <c r="J652" t="s">
        <v>197</v>
      </c>
      <c r="K652" t="s">
        <v>122</v>
      </c>
      <c r="L652" t="s">
        <v>122</v>
      </c>
      <c r="M652" t="s">
        <v>122</v>
      </c>
      <c r="N652" t="s">
        <v>64</v>
      </c>
      <c r="O652" t="s">
        <v>116</v>
      </c>
      <c r="P652" t="s">
        <v>111</v>
      </c>
      <c r="Q652">
        <v>30</v>
      </c>
      <c r="U652" t="s">
        <v>112</v>
      </c>
      <c r="V652" t="s">
        <v>113</v>
      </c>
      <c r="W652" t="str">
        <f t="shared" si="25"/>
        <v>Data Communications and Network Security</v>
      </c>
    </row>
    <row r="653" spans="1:23" x14ac:dyDescent="0.25">
      <c r="A653" t="s">
        <v>262</v>
      </c>
      <c r="B653" s="16" t="s">
        <v>269</v>
      </c>
      <c r="C653" t="str">
        <f t="shared" si="24"/>
        <v>Digital Technology Solutions BSc - Data Analytics</v>
      </c>
      <c r="D653">
        <v>45</v>
      </c>
      <c r="E653">
        <v>1543</v>
      </c>
      <c r="F653" t="b">
        <v>0</v>
      </c>
      <c r="G653" t="b">
        <v>1</v>
      </c>
      <c r="H653">
        <v>4</v>
      </c>
      <c r="I653">
        <v>5</v>
      </c>
      <c r="J653" t="s">
        <v>198</v>
      </c>
      <c r="K653" t="s">
        <v>106</v>
      </c>
      <c r="L653" t="s">
        <v>107</v>
      </c>
      <c r="M653" t="s">
        <v>108</v>
      </c>
      <c r="N653" t="s">
        <v>109</v>
      </c>
      <c r="O653" t="s">
        <v>110</v>
      </c>
      <c r="P653" t="s">
        <v>111</v>
      </c>
      <c r="Q653">
        <v>40</v>
      </c>
      <c r="U653" t="s">
        <v>112</v>
      </c>
      <c r="V653" t="s">
        <v>113</v>
      </c>
      <c r="W653" t="str">
        <f t="shared" si="25"/>
        <v>Data Modelling and Database Design</v>
      </c>
    </row>
    <row r="654" spans="1:23" x14ac:dyDescent="0.25">
      <c r="A654" t="s">
        <v>262</v>
      </c>
      <c r="B654" s="16" t="s">
        <v>269</v>
      </c>
      <c r="C654" t="str">
        <f t="shared" si="24"/>
        <v>Digital Technology Solutions BSc - Data Analytics</v>
      </c>
      <c r="D654">
        <v>45</v>
      </c>
      <c r="E654">
        <v>1543</v>
      </c>
      <c r="F654" t="b">
        <v>0</v>
      </c>
      <c r="G654" t="b">
        <v>1</v>
      </c>
      <c r="H654">
        <v>4</v>
      </c>
      <c r="I654">
        <v>5</v>
      </c>
      <c r="J654" t="s">
        <v>198</v>
      </c>
      <c r="K654" t="s">
        <v>114</v>
      </c>
      <c r="L654" t="s">
        <v>154</v>
      </c>
      <c r="M654" t="s">
        <v>116</v>
      </c>
      <c r="N654" t="s">
        <v>117</v>
      </c>
      <c r="O654" t="s">
        <v>118</v>
      </c>
      <c r="P654" t="s">
        <v>111</v>
      </c>
      <c r="Q654">
        <v>24</v>
      </c>
      <c r="R654">
        <v>4</v>
      </c>
      <c r="T654">
        <v>4</v>
      </c>
      <c r="U654" t="s">
        <v>112</v>
      </c>
      <c r="V654" t="s">
        <v>113</v>
      </c>
      <c r="W654" t="str">
        <f t="shared" si="25"/>
        <v>Data Modelling and Database Design</v>
      </c>
    </row>
    <row r="655" spans="1:23" x14ac:dyDescent="0.25">
      <c r="A655" t="s">
        <v>262</v>
      </c>
      <c r="B655" s="16" t="s">
        <v>269</v>
      </c>
      <c r="C655" t="str">
        <f t="shared" si="24"/>
        <v>Digital Technology Solutions BSc - Data Analytics</v>
      </c>
      <c r="D655">
        <v>45</v>
      </c>
      <c r="E655">
        <v>1543</v>
      </c>
      <c r="F655" t="b">
        <v>0</v>
      </c>
      <c r="G655" t="b">
        <v>1</v>
      </c>
      <c r="H655">
        <v>4</v>
      </c>
      <c r="I655">
        <v>5</v>
      </c>
      <c r="J655" t="s">
        <v>198</v>
      </c>
      <c r="K655" t="s">
        <v>119</v>
      </c>
      <c r="L655" t="s">
        <v>119</v>
      </c>
      <c r="M655" t="s">
        <v>116</v>
      </c>
      <c r="N655" t="s">
        <v>109</v>
      </c>
      <c r="O655" t="s">
        <v>118</v>
      </c>
      <c r="P655" t="s">
        <v>121</v>
      </c>
      <c r="Q655">
        <v>106</v>
      </c>
      <c r="U655" t="s">
        <v>112</v>
      </c>
      <c r="V655" t="s">
        <v>113</v>
      </c>
      <c r="W655" t="str">
        <f t="shared" si="25"/>
        <v>Data Modelling and Database Design</v>
      </c>
    </row>
    <row r="656" spans="1:23" x14ac:dyDescent="0.25">
      <c r="A656" t="s">
        <v>262</v>
      </c>
      <c r="B656" s="16" t="s">
        <v>269</v>
      </c>
      <c r="C656" t="str">
        <f t="shared" si="24"/>
        <v>Digital Technology Solutions BSc - Data Analytics</v>
      </c>
      <c r="D656">
        <v>45</v>
      </c>
      <c r="E656">
        <v>1543</v>
      </c>
      <c r="F656" t="b">
        <v>0</v>
      </c>
      <c r="G656" t="b">
        <v>1</v>
      </c>
      <c r="H656">
        <v>4</v>
      </c>
      <c r="I656">
        <v>5</v>
      </c>
      <c r="J656" t="s">
        <v>198</v>
      </c>
      <c r="K656" t="s">
        <v>122</v>
      </c>
      <c r="L656" t="s">
        <v>122</v>
      </c>
      <c r="M656" t="s">
        <v>122</v>
      </c>
      <c r="N656" t="s">
        <v>64</v>
      </c>
      <c r="O656" t="s">
        <v>116</v>
      </c>
      <c r="P656" t="s">
        <v>111</v>
      </c>
      <c r="Q656">
        <v>30</v>
      </c>
      <c r="U656" t="s">
        <v>112</v>
      </c>
      <c r="V656" t="s">
        <v>113</v>
      </c>
      <c r="W656" t="str">
        <f t="shared" si="25"/>
        <v>Data Modelling and Database Design</v>
      </c>
    </row>
    <row r="657" spans="1:23" x14ac:dyDescent="0.25">
      <c r="A657" t="s">
        <v>262</v>
      </c>
      <c r="B657" s="16" t="s">
        <v>269</v>
      </c>
      <c r="C657" t="str">
        <f t="shared" si="24"/>
        <v>Digital Technology Solutions BSc - Data Analytics</v>
      </c>
      <c r="D657">
        <v>45</v>
      </c>
      <c r="E657">
        <v>1543</v>
      </c>
      <c r="F657" t="b">
        <v>0</v>
      </c>
      <c r="G657" t="b">
        <v>1</v>
      </c>
      <c r="H657">
        <v>4</v>
      </c>
      <c r="I657">
        <v>6</v>
      </c>
      <c r="J657" t="s">
        <v>135</v>
      </c>
      <c r="K657" t="s">
        <v>106</v>
      </c>
      <c r="L657" t="s">
        <v>107</v>
      </c>
      <c r="M657" t="s">
        <v>108</v>
      </c>
      <c r="N657" t="s">
        <v>109</v>
      </c>
      <c r="O657" t="s">
        <v>110</v>
      </c>
      <c r="P657" t="s">
        <v>111</v>
      </c>
      <c r="Q657">
        <v>40</v>
      </c>
      <c r="U657" t="s">
        <v>112</v>
      </c>
      <c r="V657" t="s">
        <v>113</v>
      </c>
      <c r="W657" t="str">
        <f t="shared" si="25"/>
        <v>Professional Practice and Portfolio Development 1</v>
      </c>
    </row>
    <row r="658" spans="1:23" x14ac:dyDescent="0.25">
      <c r="A658" t="s">
        <v>262</v>
      </c>
      <c r="B658" s="16" t="s">
        <v>269</v>
      </c>
      <c r="C658" t="str">
        <f t="shared" si="24"/>
        <v>Digital Technology Solutions BSc - Data Analytics</v>
      </c>
      <c r="D658">
        <v>45</v>
      </c>
      <c r="E658">
        <v>1543</v>
      </c>
      <c r="F658" t="b">
        <v>0</v>
      </c>
      <c r="G658" t="b">
        <v>1</v>
      </c>
      <c r="H658">
        <v>4</v>
      </c>
      <c r="I658">
        <v>6</v>
      </c>
      <c r="J658" t="s">
        <v>135</v>
      </c>
      <c r="K658" t="s">
        <v>114</v>
      </c>
      <c r="L658" t="s">
        <v>154</v>
      </c>
      <c r="M658" t="s">
        <v>116</v>
      </c>
      <c r="N658" t="s">
        <v>117</v>
      </c>
      <c r="O658" t="s">
        <v>118</v>
      </c>
      <c r="P658" t="s">
        <v>111</v>
      </c>
      <c r="Q658">
        <v>24</v>
      </c>
      <c r="R658">
        <v>4</v>
      </c>
      <c r="T658">
        <v>4</v>
      </c>
      <c r="U658" t="s">
        <v>112</v>
      </c>
      <c r="V658" t="s">
        <v>113</v>
      </c>
      <c r="W658" t="str">
        <f t="shared" si="25"/>
        <v>Professional Practice and Portfolio Development 1</v>
      </c>
    </row>
    <row r="659" spans="1:23" x14ac:dyDescent="0.25">
      <c r="A659" t="s">
        <v>262</v>
      </c>
      <c r="B659" s="16" t="s">
        <v>269</v>
      </c>
      <c r="C659" t="str">
        <f t="shared" si="24"/>
        <v>Digital Technology Solutions BSc - Data Analytics</v>
      </c>
      <c r="D659">
        <v>45</v>
      </c>
      <c r="E659">
        <v>1543</v>
      </c>
      <c r="F659" t="b">
        <v>0</v>
      </c>
      <c r="G659" t="b">
        <v>1</v>
      </c>
      <c r="H659">
        <v>4</v>
      </c>
      <c r="I659">
        <v>6</v>
      </c>
      <c r="J659" t="s">
        <v>135</v>
      </c>
      <c r="K659" t="s">
        <v>119</v>
      </c>
      <c r="L659" t="s">
        <v>119</v>
      </c>
      <c r="M659" t="s">
        <v>116</v>
      </c>
      <c r="N659" t="s">
        <v>109</v>
      </c>
      <c r="O659" t="s">
        <v>118</v>
      </c>
      <c r="P659" t="s">
        <v>121</v>
      </c>
      <c r="Q659">
        <v>106</v>
      </c>
      <c r="U659" t="s">
        <v>112</v>
      </c>
      <c r="V659" t="s">
        <v>113</v>
      </c>
      <c r="W659" t="str">
        <f t="shared" si="25"/>
        <v>Professional Practice and Portfolio Development 1</v>
      </c>
    </row>
    <row r="660" spans="1:23" x14ac:dyDescent="0.25">
      <c r="A660" t="s">
        <v>262</v>
      </c>
      <c r="B660" s="16" t="s">
        <v>269</v>
      </c>
      <c r="C660" t="str">
        <f t="shared" si="24"/>
        <v>Digital Technology Solutions BSc - Data Analytics</v>
      </c>
      <c r="D660">
        <v>45</v>
      </c>
      <c r="E660">
        <v>1543</v>
      </c>
      <c r="F660" t="b">
        <v>0</v>
      </c>
      <c r="G660" t="b">
        <v>1</v>
      </c>
      <c r="H660">
        <v>4</v>
      </c>
      <c r="I660">
        <v>6</v>
      </c>
      <c r="J660" t="s">
        <v>135</v>
      </c>
      <c r="K660" t="s">
        <v>122</v>
      </c>
      <c r="L660" t="s">
        <v>122</v>
      </c>
      <c r="M660" t="s">
        <v>122</v>
      </c>
      <c r="N660" t="s">
        <v>64</v>
      </c>
      <c r="O660" t="s">
        <v>116</v>
      </c>
      <c r="P660" t="s">
        <v>111</v>
      </c>
      <c r="Q660">
        <v>30</v>
      </c>
      <c r="U660" t="s">
        <v>112</v>
      </c>
      <c r="V660" t="s">
        <v>113</v>
      </c>
      <c r="W660" t="str">
        <f t="shared" si="25"/>
        <v>Professional Practice and Portfolio Development 1</v>
      </c>
    </row>
    <row r="661" spans="1:23" x14ac:dyDescent="0.25">
      <c r="A661" t="s">
        <v>262</v>
      </c>
      <c r="B661" s="16" t="s">
        <v>269</v>
      </c>
      <c r="C661" t="str">
        <f t="shared" ref="C661:C724" si="26">IF(B661="N/A",A661,A661&amp;" - "&amp;B661)</f>
        <v>Digital Technology Solutions BSc - Data Analytics</v>
      </c>
      <c r="D661">
        <v>45</v>
      </c>
      <c r="E661">
        <v>1543</v>
      </c>
      <c r="F661" t="b">
        <v>0</v>
      </c>
      <c r="G661" t="b">
        <v>1</v>
      </c>
      <c r="H661">
        <v>5</v>
      </c>
      <c r="I661">
        <v>7</v>
      </c>
      <c r="J661" t="s">
        <v>199</v>
      </c>
      <c r="K661" t="s">
        <v>106</v>
      </c>
      <c r="L661" t="s">
        <v>107</v>
      </c>
      <c r="M661" t="s">
        <v>108</v>
      </c>
      <c r="N661" t="s">
        <v>109</v>
      </c>
      <c r="O661" t="s">
        <v>110</v>
      </c>
      <c r="P661" t="s">
        <v>111</v>
      </c>
      <c r="Q661">
        <v>40</v>
      </c>
      <c r="U661" t="s">
        <v>112</v>
      </c>
      <c r="V661" t="s">
        <v>113</v>
      </c>
      <c r="W661" t="str">
        <f t="shared" si="25"/>
        <v>Business Systems and Processes</v>
      </c>
    </row>
    <row r="662" spans="1:23" x14ac:dyDescent="0.25">
      <c r="A662" t="s">
        <v>262</v>
      </c>
      <c r="B662" s="16" t="s">
        <v>269</v>
      </c>
      <c r="C662" t="str">
        <f t="shared" si="26"/>
        <v>Digital Technology Solutions BSc - Data Analytics</v>
      </c>
      <c r="D662">
        <v>45</v>
      </c>
      <c r="E662">
        <v>1543</v>
      </c>
      <c r="F662" t="b">
        <v>0</v>
      </c>
      <c r="G662" t="b">
        <v>1</v>
      </c>
      <c r="H662">
        <v>5</v>
      </c>
      <c r="I662">
        <v>7</v>
      </c>
      <c r="J662" t="s">
        <v>199</v>
      </c>
      <c r="K662" t="s">
        <v>114</v>
      </c>
      <c r="L662" t="s">
        <v>115</v>
      </c>
      <c r="M662" t="s">
        <v>116</v>
      </c>
      <c r="N662" t="s">
        <v>117</v>
      </c>
      <c r="O662" t="s">
        <v>118</v>
      </c>
      <c r="P662" t="s">
        <v>111</v>
      </c>
      <c r="Q662">
        <v>18</v>
      </c>
      <c r="R662">
        <v>3</v>
      </c>
      <c r="T662">
        <v>3</v>
      </c>
      <c r="U662" t="s">
        <v>112</v>
      </c>
      <c r="V662" t="s">
        <v>113</v>
      </c>
      <c r="W662" t="str">
        <f t="shared" si="25"/>
        <v>Business Systems and Processes</v>
      </c>
    </row>
    <row r="663" spans="1:23" x14ac:dyDescent="0.25">
      <c r="A663" t="s">
        <v>262</v>
      </c>
      <c r="B663" s="16" t="s">
        <v>269</v>
      </c>
      <c r="C663" t="str">
        <f t="shared" si="26"/>
        <v>Digital Technology Solutions BSc - Data Analytics</v>
      </c>
      <c r="D663">
        <v>45</v>
      </c>
      <c r="E663">
        <v>1543</v>
      </c>
      <c r="F663" t="b">
        <v>0</v>
      </c>
      <c r="G663" t="b">
        <v>1</v>
      </c>
      <c r="H663">
        <v>5</v>
      </c>
      <c r="I663">
        <v>7</v>
      </c>
      <c r="J663" t="s">
        <v>199</v>
      </c>
      <c r="K663" t="s">
        <v>119</v>
      </c>
      <c r="L663" t="s">
        <v>119</v>
      </c>
      <c r="M663" t="s">
        <v>116</v>
      </c>
      <c r="N663" t="s">
        <v>109</v>
      </c>
      <c r="O663" t="s">
        <v>118</v>
      </c>
      <c r="P663" t="s">
        <v>121</v>
      </c>
      <c r="Q663">
        <v>112</v>
      </c>
      <c r="U663" t="s">
        <v>112</v>
      </c>
      <c r="V663" t="s">
        <v>113</v>
      </c>
      <c r="W663" t="str">
        <f t="shared" si="25"/>
        <v>Business Systems and Processes</v>
      </c>
    </row>
    <row r="664" spans="1:23" x14ac:dyDescent="0.25">
      <c r="A664" t="s">
        <v>262</v>
      </c>
      <c r="B664" s="16" t="s">
        <v>269</v>
      </c>
      <c r="C664" t="str">
        <f t="shared" si="26"/>
        <v>Digital Technology Solutions BSc - Data Analytics</v>
      </c>
      <c r="D664">
        <v>45</v>
      </c>
      <c r="E664">
        <v>1543</v>
      </c>
      <c r="F664" t="b">
        <v>0</v>
      </c>
      <c r="G664" t="b">
        <v>1</v>
      </c>
      <c r="H664">
        <v>5</v>
      </c>
      <c r="I664">
        <v>7</v>
      </c>
      <c r="J664" t="s">
        <v>199</v>
      </c>
      <c r="K664" t="s">
        <v>122</v>
      </c>
      <c r="L664" t="s">
        <v>122</v>
      </c>
      <c r="M664" t="s">
        <v>122</v>
      </c>
      <c r="N664" t="s">
        <v>64</v>
      </c>
      <c r="O664" t="s">
        <v>116</v>
      </c>
      <c r="P664" t="s">
        <v>111</v>
      </c>
      <c r="Q664">
        <v>30</v>
      </c>
      <c r="U664" t="s">
        <v>112</v>
      </c>
      <c r="V664" t="s">
        <v>113</v>
      </c>
      <c r="W664" t="str">
        <f t="shared" si="25"/>
        <v>Business Systems and Processes</v>
      </c>
    </row>
    <row r="665" spans="1:23" x14ac:dyDescent="0.25">
      <c r="A665" t="s">
        <v>262</v>
      </c>
      <c r="B665" s="16" t="s">
        <v>269</v>
      </c>
      <c r="C665" t="str">
        <f t="shared" si="26"/>
        <v>Digital Technology Solutions BSc - Data Analytics</v>
      </c>
      <c r="D665">
        <v>45</v>
      </c>
      <c r="E665">
        <v>1543</v>
      </c>
      <c r="F665" t="b">
        <v>0</v>
      </c>
      <c r="G665" t="b">
        <v>1</v>
      </c>
      <c r="H665">
        <v>5</v>
      </c>
      <c r="I665">
        <v>8</v>
      </c>
      <c r="J665" t="s">
        <v>201</v>
      </c>
      <c r="K665" t="s">
        <v>106</v>
      </c>
      <c r="L665" t="s">
        <v>107</v>
      </c>
      <c r="M665" t="s">
        <v>108</v>
      </c>
      <c r="N665" t="s">
        <v>109</v>
      </c>
      <c r="O665" t="s">
        <v>110</v>
      </c>
      <c r="P665" t="s">
        <v>111</v>
      </c>
      <c r="Q665">
        <v>40</v>
      </c>
      <c r="U665" t="s">
        <v>112</v>
      </c>
      <c r="V665" t="s">
        <v>113</v>
      </c>
      <c r="W665" t="str">
        <f t="shared" si="25"/>
        <v>Cloud Solutions and Architectures</v>
      </c>
    </row>
    <row r="666" spans="1:23" x14ac:dyDescent="0.25">
      <c r="A666" t="s">
        <v>262</v>
      </c>
      <c r="B666" s="16" t="s">
        <v>269</v>
      </c>
      <c r="C666" t="str">
        <f t="shared" si="26"/>
        <v>Digital Technology Solutions BSc - Data Analytics</v>
      </c>
      <c r="D666">
        <v>45</v>
      </c>
      <c r="E666">
        <v>1543</v>
      </c>
      <c r="F666" t="b">
        <v>0</v>
      </c>
      <c r="G666" t="b">
        <v>1</v>
      </c>
      <c r="H666">
        <v>5</v>
      </c>
      <c r="I666">
        <v>8</v>
      </c>
      <c r="J666" t="s">
        <v>201</v>
      </c>
      <c r="K666" t="s">
        <v>114</v>
      </c>
      <c r="L666" t="s">
        <v>115</v>
      </c>
      <c r="M666" t="s">
        <v>116</v>
      </c>
      <c r="N666" t="s">
        <v>117</v>
      </c>
      <c r="O666" t="s">
        <v>118</v>
      </c>
      <c r="P666" t="s">
        <v>111</v>
      </c>
      <c r="Q666">
        <v>18</v>
      </c>
      <c r="R666">
        <v>3</v>
      </c>
      <c r="T666">
        <v>3</v>
      </c>
      <c r="U666" t="s">
        <v>112</v>
      </c>
      <c r="V666" t="s">
        <v>113</v>
      </c>
      <c r="W666" t="str">
        <f t="shared" si="25"/>
        <v>Cloud Solutions and Architectures</v>
      </c>
    </row>
    <row r="667" spans="1:23" x14ac:dyDescent="0.25">
      <c r="A667" t="s">
        <v>262</v>
      </c>
      <c r="B667" s="16" t="s">
        <v>269</v>
      </c>
      <c r="C667" t="str">
        <f t="shared" si="26"/>
        <v>Digital Technology Solutions BSc - Data Analytics</v>
      </c>
      <c r="D667">
        <v>45</v>
      </c>
      <c r="E667">
        <v>1543</v>
      </c>
      <c r="F667" t="b">
        <v>0</v>
      </c>
      <c r="G667" t="b">
        <v>1</v>
      </c>
      <c r="H667">
        <v>5</v>
      </c>
      <c r="I667">
        <v>8</v>
      </c>
      <c r="J667" t="s">
        <v>201</v>
      </c>
      <c r="K667" t="s">
        <v>119</v>
      </c>
      <c r="L667" t="s">
        <v>119</v>
      </c>
      <c r="M667" t="s">
        <v>116</v>
      </c>
      <c r="N667" t="s">
        <v>109</v>
      </c>
      <c r="O667" t="s">
        <v>118</v>
      </c>
      <c r="P667" t="s">
        <v>121</v>
      </c>
      <c r="Q667">
        <v>112</v>
      </c>
      <c r="U667" t="s">
        <v>112</v>
      </c>
      <c r="V667" t="s">
        <v>113</v>
      </c>
      <c r="W667" t="str">
        <f t="shared" si="25"/>
        <v>Cloud Solutions and Architectures</v>
      </c>
    </row>
    <row r="668" spans="1:23" x14ac:dyDescent="0.25">
      <c r="A668" t="s">
        <v>262</v>
      </c>
      <c r="B668" s="16" t="s">
        <v>269</v>
      </c>
      <c r="C668" t="str">
        <f t="shared" si="26"/>
        <v>Digital Technology Solutions BSc - Data Analytics</v>
      </c>
      <c r="D668">
        <v>45</v>
      </c>
      <c r="E668">
        <v>1543</v>
      </c>
      <c r="F668" t="b">
        <v>0</v>
      </c>
      <c r="G668" t="b">
        <v>1</v>
      </c>
      <c r="H668">
        <v>5</v>
      </c>
      <c r="I668">
        <v>8</v>
      </c>
      <c r="J668" t="s">
        <v>201</v>
      </c>
      <c r="K668" t="s">
        <v>122</v>
      </c>
      <c r="L668" t="s">
        <v>122</v>
      </c>
      <c r="M668" t="s">
        <v>122</v>
      </c>
      <c r="N668" t="s">
        <v>64</v>
      </c>
      <c r="O668" t="s">
        <v>116</v>
      </c>
      <c r="P668" t="s">
        <v>111</v>
      </c>
      <c r="Q668">
        <v>30</v>
      </c>
      <c r="U668" t="s">
        <v>112</v>
      </c>
      <c r="V668" t="s">
        <v>113</v>
      </c>
      <c r="W668" t="str">
        <f t="shared" si="25"/>
        <v>Cloud Solutions and Architectures</v>
      </c>
    </row>
    <row r="669" spans="1:23" x14ac:dyDescent="0.25">
      <c r="A669" t="s">
        <v>262</v>
      </c>
      <c r="B669" s="16" t="s">
        <v>269</v>
      </c>
      <c r="C669" t="str">
        <f t="shared" si="26"/>
        <v>Digital Technology Solutions BSc - Data Analytics</v>
      </c>
      <c r="D669">
        <v>45</v>
      </c>
      <c r="E669">
        <v>1543</v>
      </c>
      <c r="F669" t="b">
        <v>0</v>
      </c>
      <c r="G669" t="b">
        <v>1</v>
      </c>
      <c r="H669">
        <v>5</v>
      </c>
      <c r="I669">
        <v>9</v>
      </c>
      <c r="J669" t="s">
        <v>203</v>
      </c>
      <c r="K669" t="s">
        <v>106</v>
      </c>
      <c r="L669" t="s">
        <v>107</v>
      </c>
      <c r="M669" t="s">
        <v>108</v>
      </c>
      <c r="N669" t="s">
        <v>109</v>
      </c>
      <c r="O669" t="s">
        <v>110</v>
      </c>
      <c r="P669" t="s">
        <v>111</v>
      </c>
      <c r="Q669">
        <v>40</v>
      </c>
      <c r="U669" t="s">
        <v>112</v>
      </c>
      <c r="V669" t="s">
        <v>113</v>
      </c>
      <c r="W669" t="str">
        <f t="shared" si="25"/>
        <v>Cyber Security</v>
      </c>
    </row>
    <row r="670" spans="1:23" x14ac:dyDescent="0.25">
      <c r="A670" t="s">
        <v>262</v>
      </c>
      <c r="B670" s="16" t="s">
        <v>269</v>
      </c>
      <c r="C670" t="str">
        <f t="shared" si="26"/>
        <v>Digital Technology Solutions BSc - Data Analytics</v>
      </c>
      <c r="D670">
        <v>45</v>
      </c>
      <c r="E670">
        <v>1543</v>
      </c>
      <c r="F670" t="b">
        <v>0</v>
      </c>
      <c r="G670" t="b">
        <v>1</v>
      </c>
      <c r="H670">
        <v>5</v>
      </c>
      <c r="I670">
        <v>9</v>
      </c>
      <c r="J670" t="s">
        <v>203</v>
      </c>
      <c r="K670" t="s">
        <v>114</v>
      </c>
      <c r="L670" t="s">
        <v>115</v>
      </c>
      <c r="M670" t="s">
        <v>116</v>
      </c>
      <c r="N670" t="s">
        <v>117</v>
      </c>
      <c r="O670" t="s">
        <v>118</v>
      </c>
      <c r="P670" t="s">
        <v>111</v>
      </c>
      <c r="Q670">
        <v>18</v>
      </c>
      <c r="R670">
        <v>3</v>
      </c>
      <c r="T670">
        <v>3</v>
      </c>
      <c r="U670" t="s">
        <v>112</v>
      </c>
      <c r="V670" t="s">
        <v>113</v>
      </c>
      <c r="W670" t="str">
        <f t="shared" si="25"/>
        <v>Cyber Security</v>
      </c>
    </row>
    <row r="671" spans="1:23" x14ac:dyDescent="0.25">
      <c r="A671" t="s">
        <v>262</v>
      </c>
      <c r="B671" s="16" t="s">
        <v>269</v>
      </c>
      <c r="C671" t="str">
        <f t="shared" si="26"/>
        <v>Digital Technology Solutions BSc - Data Analytics</v>
      </c>
      <c r="D671">
        <v>45</v>
      </c>
      <c r="E671">
        <v>1543</v>
      </c>
      <c r="F671" t="b">
        <v>0</v>
      </c>
      <c r="G671" t="b">
        <v>1</v>
      </c>
      <c r="H671">
        <v>5</v>
      </c>
      <c r="I671">
        <v>9</v>
      </c>
      <c r="J671" t="s">
        <v>203</v>
      </c>
      <c r="K671" t="s">
        <v>119</v>
      </c>
      <c r="L671" t="s">
        <v>119</v>
      </c>
      <c r="M671" t="s">
        <v>116</v>
      </c>
      <c r="N671" t="s">
        <v>109</v>
      </c>
      <c r="O671" t="s">
        <v>118</v>
      </c>
      <c r="P671" t="s">
        <v>121</v>
      </c>
      <c r="Q671">
        <v>112</v>
      </c>
      <c r="U671" t="s">
        <v>112</v>
      </c>
      <c r="V671" t="s">
        <v>113</v>
      </c>
      <c r="W671" t="str">
        <f t="shared" si="25"/>
        <v>Cyber Security</v>
      </c>
    </row>
    <row r="672" spans="1:23" x14ac:dyDescent="0.25">
      <c r="A672" t="s">
        <v>262</v>
      </c>
      <c r="B672" s="16" t="s">
        <v>269</v>
      </c>
      <c r="C672" t="str">
        <f t="shared" si="26"/>
        <v>Digital Technology Solutions BSc - Data Analytics</v>
      </c>
      <c r="D672">
        <v>45</v>
      </c>
      <c r="E672">
        <v>1543</v>
      </c>
      <c r="F672" t="b">
        <v>0</v>
      </c>
      <c r="G672" t="b">
        <v>1</v>
      </c>
      <c r="H672">
        <v>5</v>
      </c>
      <c r="I672">
        <v>9</v>
      </c>
      <c r="J672" t="s">
        <v>203</v>
      </c>
      <c r="K672" t="s">
        <v>122</v>
      </c>
      <c r="L672" t="s">
        <v>122</v>
      </c>
      <c r="M672" t="s">
        <v>122</v>
      </c>
      <c r="N672" t="s">
        <v>64</v>
      </c>
      <c r="O672" t="s">
        <v>116</v>
      </c>
      <c r="P672" t="s">
        <v>111</v>
      </c>
      <c r="Q672">
        <v>30</v>
      </c>
      <c r="U672" t="s">
        <v>112</v>
      </c>
      <c r="V672" t="s">
        <v>113</v>
      </c>
      <c r="W672" t="str">
        <f t="shared" si="25"/>
        <v>Cyber Security</v>
      </c>
    </row>
    <row r="673" spans="1:23" x14ac:dyDescent="0.25">
      <c r="A673" t="s">
        <v>262</v>
      </c>
      <c r="B673" s="16" t="s">
        <v>269</v>
      </c>
      <c r="C673" t="str">
        <f t="shared" si="26"/>
        <v>Digital Technology Solutions BSc - Data Analytics</v>
      </c>
      <c r="D673">
        <v>45</v>
      </c>
      <c r="E673">
        <v>1543</v>
      </c>
      <c r="F673" t="b">
        <v>0</v>
      </c>
      <c r="G673" t="b">
        <v>1</v>
      </c>
      <c r="H673">
        <v>5</v>
      </c>
      <c r="I673">
        <v>10</v>
      </c>
      <c r="J673" t="s">
        <v>204</v>
      </c>
      <c r="K673" t="s">
        <v>106</v>
      </c>
      <c r="L673" t="s">
        <v>107</v>
      </c>
      <c r="M673" t="s">
        <v>108</v>
      </c>
      <c r="N673" t="s">
        <v>109</v>
      </c>
      <c r="O673" t="s">
        <v>110</v>
      </c>
      <c r="P673" t="s">
        <v>111</v>
      </c>
      <c r="Q673">
        <v>40</v>
      </c>
      <c r="U673" t="s">
        <v>112</v>
      </c>
      <c r="V673" t="s">
        <v>113</v>
      </c>
      <c r="W673" t="str">
        <f t="shared" si="25"/>
        <v>Practical Data Analytics</v>
      </c>
    </row>
    <row r="674" spans="1:23" x14ac:dyDescent="0.25">
      <c r="A674" t="s">
        <v>262</v>
      </c>
      <c r="B674" s="16" t="s">
        <v>269</v>
      </c>
      <c r="C674" t="str">
        <f t="shared" si="26"/>
        <v>Digital Technology Solutions BSc - Data Analytics</v>
      </c>
      <c r="D674">
        <v>45</v>
      </c>
      <c r="E674">
        <v>1543</v>
      </c>
      <c r="F674" t="b">
        <v>0</v>
      </c>
      <c r="G674" t="b">
        <v>1</v>
      </c>
      <c r="H674">
        <v>5</v>
      </c>
      <c r="I674">
        <v>10</v>
      </c>
      <c r="J674" t="s">
        <v>204</v>
      </c>
      <c r="K674" t="s">
        <v>114</v>
      </c>
      <c r="L674" t="s">
        <v>115</v>
      </c>
      <c r="M674" t="s">
        <v>116</v>
      </c>
      <c r="N674" t="s">
        <v>117</v>
      </c>
      <c r="O674" t="s">
        <v>118</v>
      </c>
      <c r="P674" t="s">
        <v>111</v>
      </c>
      <c r="Q674">
        <v>18</v>
      </c>
      <c r="R674">
        <v>3</v>
      </c>
      <c r="T674">
        <v>3</v>
      </c>
      <c r="U674" t="s">
        <v>112</v>
      </c>
      <c r="V674" t="s">
        <v>113</v>
      </c>
      <c r="W674" t="str">
        <f t="shared" si="25"/>
        <v>Practical Data Analytics</v>
      </c>
    </row>
    <row r="675" spans="1:23" x14ac:dyDescent="0.25">
      <c r="A675" t="s">
        <v>262</v>
      </c>
      <c r="B675" s="16" t="s">
        <v>269</v>
      </c>
      <c r="C675" t="str">
        <f t="shared" si="26"/>
        <v>Digital Technology Solutions BSc - Data Analytics</v>
      </c>
      <c r="D675">
        <v>45</v>
      </c>
      <c r="E675">
        <v>1543</v>
      </c>
      <c r="F675" t="b">
        <v>0</v>
      </c>
      <c r="G675" t="b">
        <v>1</v>
      </c>
      <c r="H675">
        <v>5</v>
      </c>
      <c r="I675">
        <v>10</v>
      </c>
      <c r="J675" t="s">
        <v>204</v>
      </c>
      <c r="K675" t="s">
        <v>119</v>
      </c>
      <c r="L675" t="s">
        <v>119</v>
      </c>
      <c r="M675" t="s">
        <v>116</v>
      </c>
      <c r="N675" t="s">
        <v>109</v>
      </c>
      <c r="O675" t="s">
        <v>118</v>
      </c>
      <c r="P675" t="s">
        <v>121</v>
      </c>
      <c r="Q675">
        <v>112</v>
      </c>
      <c r="U675" t="s">
        <v>112</v>
      </c>
      <c r="V675" t="s">
        <v>113</v>
      </c>
      <c r="W675" t="str">
        <f t="shared" si="25"/>
        <v>Practical Data Analytics</v>
      </c>
    </row>
    <row r="676" spans="1:23" x14ac:dyDescent="0.25">
      <c r="A676" t="s">
        <v>262</v>
      </c>
      <c r="B676" s="16" t="s">
        <v>269</v>
      </c>
      <c r="C676" t="str">
        <f t="shared" si="26"/>
        <v>Digital Technology Solutions BSc - Data Analytics</v>
      </c>
      <c r="D676">
        <v>45</v>
      </c>
      <c r="E676">
        <v>1543</v>
      </c>
      <c r="F676" t="b">
        <v>0</v>
      </c>
      <c r="G676" t="b">
        <v>1</v>
      </c>
      <c r="H676">
        <v>5</v>
      </c>
      <c r="I676">
        <v>10</v>
      </c>
      <c r="J676" t="s">
        <v>204</v>
      </c>
      <c r="K676" t="s">
        <v>122</v>
      </c>
      <c r="L676" t="s">
        <v>122</v>
      </c>
      <c r="M676" t="s">
        <v>122</v>
      </c>
      <c r="N676" t="s">
        <v>64</v>
      </c>
      <c r="O676" t="s">
        <v>116</v>
      </c>
      <c r="P676" t="s">
        <v>111</v>
      </c>
      <c r="Q676">
        <v>30</v>
      </c>
      <c r="U676" t="s">
        <v>112</v>
      </c>
      <c r="V676" t="s">
        <v>113</v>
      </c>
      <c r="W676" t="str">
        <f t="shared" si="25"/>
        <v>Practical Data Analytics</v>
      </c>
    </row>
    <row r="677" spans="1:23" x14ac:dyDescent="0.25">
      <c r="A677" t="s">
        <v>262</v>
      </c>
      <c r="B677" s="16" t="s">
        <v>269</v>
      </c>
      <c r="C677" t="str">
        <f t="shared" si="26"/>
        <v>Digital Technology Solutions BSc - Data Analytics</v>
      </c>
      <c r="D677">
        <v>45</v>
      </c>
      <c r="E677">
        <v>1543</v>
      </c>
      <c r="F677" t="b">
        <v>0</v>
      </c>
      <c r="G677" t="b">
        <v>1</v>
      </c>
      <c r="H677">
        <v>5</v>
      </c>
      <c r="I677">
        <v>11</v>
      </c>
      <c r="J677" t="s">
        <v>212</v>
      </c>
      <c r="K677" t="s">
        <v>106</v>
      </c>
      <c r="L677" t="s">
        <v>107</v>
      </c>
      <c r="M677" t="s">
        <v>108</v>
      </c>
      <c r="N677" t="s">
        <v>109</v>
      </c>
      <c r="O677" t="s">
        <v>110</v>
      </c>
      <c r="P677" t="s">
        <v>111</v>
      </c>
      <c r="Q677">
        <v>40</v>
      </c>
      <c r="U677" t="s">
        <v>112</v>
      </c>
      <c r="V677" t="s">
        <v>113</v>
      </c>
      <c r="W677" t="str">
        <f t="shared" si="25"/>
        <v>Principles of Data Science</v>
      </c>
    </row>
    <row r="678" spans="1:23" x14ac:dyDescent="0.25">
      <c r="A678" t="s">
        <v>262</v>
      </c>
      <c r="B678" s="16" t="s">
        <v>269</v>
      </c>
      <c r="C678" t="str">
        <f t="shared" si="26"/>
        <v>Digital Technology Solutions BSc - Data Analytics</v>
      </c>
      <c r="D678">
        <v>45</v>
      </c>
      <c r="E678">
        <v>1543</v>
      </c>
      <c r="F678" t="b">
        <v>0</v>
      </c>
      <c r="G678" t="b">
        <v>1</v>
      </c>
      <c r="H678">
        <v>5</v>
      </c>
      <c r="I678">
        <v>11</v>
      </c>
      <c r="J678" t="s">
        <v>212</v>
      </c>
      <c r="K678" t="s">
        <v>114</v>
      </c>
      <c r="L678" t="s">
        <v>115</v>
      </c>
      <c r="M678" t="s">
        <v>116</v>
      </c>
      <c r="N678" t="s">
        <v>117</v>
      </c>
      <c r="O678" t="s">
        <v>118</v>
      </c>
      <c r="P678" t="s">
        <v>111</v>
      </c>
      <c r="Q678">
        <v>18</v>
      </c>
      <c r="R678">
        <v>3</v>
      </c>
      <c r="T678">
        <v>3</v>
      </c>
      <c r="U678" t="s">
        <v>112</v>
      </c>
      <c r="V678" t="s">
        <v>113</v>
      </c>
      <c r="W678" t="str">
        <f t="shared" si="25"/>
        <v>Principles of Data Science</v>
      </c>
    </row>
    <row r="679" spans="1:23" x14ac:dyDescent="0.25">
      <c r="A679" t="s">
        <v>262</v>
      </c>
      <c r="B679" s="16" t="s">
        <v>269</v>
      </c>
      <c r="C679" t="str">
        <f t="shared" si="26"/>
        <v>Digital Technology Solutions BSc - Data Analytics</v>
      </c>
      <c r="D679">
        <v>45</v>
      </c>
      <c r="E679">
        <v>1543</v>
      </c>
      <c r="F679" t="b">
        <v>0</v>
      </c>
      <c r="G679" t="b">
        <v>1</v>
      </c>
      <c r="H679">
        <v>5</v>
      </c>
      <c r="I679">
        <v>11</v>
      </c>
      <c r="J679" t="s">
        <v>212</v>
      </c>
      <c r="K679" t="s">
        <v>119</v>
      </c>
      <c r="L679" t="s">
        <v>119</v>
      </c>
      <c r="M679" t="s">
        <v>116</v>
      </c>
      <c r="N679" t="s">
        <v>109</v>
      </c>
      <c r="O679" t="s">
        <v>118</v>
      </c>
      <c r="P679" t="s">
        <v>121</v>
      </c>
      <c r="Q679">
        <v>112</v>
      </c>
      <c r="U679" t="s">
        <v>112</v>
      </c>
      <c r="V679" t="s">
        <v>113</v>
      </c>
      <c r="W679" t="str">
        <f t="shared" si="25"/>
        <v>Principles of Data Science</v>
      </c>
    </row>
    <row r="680" spans="1:23" x14ac:dyDescent="0.25">
      <c r="A680" t="s">
        <v>262</v>
      </c>
      <c r="B680" s="16" t="s">
        <v>269</v>
      </c>
      <c r="C680" t="str">
        <f t="shared" si="26"/>
        <v>Digital Technology Solutions BSc - Data Analytics</v>
      </c>
      <c r="D680">
        <v>45</v>
      </c>
      <c r="E680">
        <v>1543</v>
      </c>
      <c r="F680" t="b">
        <v>0</v>
      </c>
      <c r="G680" t="b">
        <v>1</v>
      </c>
      <c r="H680">
        <v>5</v>
      </c>
      <c r="I680">
        <v>11</v>
      </c>
      <c r="J680" t="s">
        <v>212</v>
      </c>
      <c r="K680" t="s">
        <v>122</v>
      </c>
      <c r="L680" t="s">
        <v>122</v>
      </c>
      <c r="M680" t="s">
        <v>122</v>
      </c>
      <c r="N680" t="s">
        <v>64</v>
      </c>
      <c r="O680" t="s">
        <v>116</v>
      </c>
      <c r="P680" t="s">
        <v>111</v>
      </c>
      <c r="Q680">
        <v>30</v>
      </c>
      <c r="U680" t="s">
        <v>112</v>
      </c>
      <c r="V680" t="s">
        <v>113</v>
      </c>
      <c r="W680" t="str">
        <f t="shared" si="25"/>
        <v>Principles of Data Science</v>
      </c>
    </row>
    <row r="681" spans="1:23" x14ac:dyDescent="0.25">
      <c r="A681" t="s">
        <v>262</v>
      </c>
      <c r="B681" s="16" t="s">
        <v>269</v>
      </c>
      <c r="C681" t="str">
        <f t="shared" si="26"/>
        <v>Digital Technology Solutions BSc - Data Analytics</v>
      </c>
      <c r="D681">
        <v>45</v>
      </c>
      <c r="E681">
        <v>1543</v>
      </c>
      <c r="F681" t="b">
        <v>0</v>
      </c>
      <c r="G681" t="b">
        <v>1</v>
      </c>
      <c r="H681">
        <v>5</v>
      </c>
      <c r="I681">
        <v>12</v>
      </c>
      <c r="J681" t="s">
        <v>143</v>
      </c>
      <c r="K681" t="s">
        <v>106</v>
      </c>
      <c r="L681" t="s">
        <v>107</v>
      </c>
      <c r="M681" t="s">
        <v>108</v>
      </c>
      <c r="N681" t="s">
        <v>109</v>
      </c>
      <c r="O681" t="s">
        <v>110</v>
      </c>
      <c r="P681" t="s">
        <v>111</v>
      </c>
      <c r="Q681">
        <v>40</v>
      </c>
      <c r="U681" t="s">
        <v>112</v>
      </c>
      <c r="V681" t="s">
        <v>113</v>
      </c>
      <c r="W681" t="str">
        <f t="shared" ref="W681:W744" si="27">IF(RIGHT(J681)=")",LEFT(J681,FIND("(",J681)-2),J681)</f>
        <v>Professional Practice and Portfolio Development 2</v>
      </c>
    </row>
    <row r="682" spans="1:23" x14ac:dyDescent="0.25">
      <c r="A682" t="s">
        <v>262</v>
      </c>
      <c r="B682" s="16" t="s">
        <v>269</v>
      </c>
      <c r="C682" t="str">
        <f t="shared" si="26"/>
        <v>Digital Technology Solutions BSc - Data Analytics</v>
      </c>
      <c r="D682">
        <v>45</v>
      </c>
      <c r="E682">
        <v>1543</v>
      </c>
      <c r="F682" t="b">
        <v>0</v>
      </c>
      <c r="G682" t="b">
        <v>1</v>
      </c>
      <c r="H682">
        <v>5</v>
      </c>
      <c r="I682">
        <v>12</v>
      </c>
      <c r="J682" t="s">
        <v>143</v>
      </c>
      <c r="K682" t="s">
        <v>114</v>
      </c>
      <c r="L682" t="s">
        <v>115</v>
      </c>
      <c r="M682" t="s">
        <v>116</v>
      </c>
      <c r="N682" t="s">
        <v>117</v>
      </c>
      <c r="O682" t="s">
        <v>118</v>
      </c>
      <c r="P682" t="s">
        <v>111</v>
      </c>
      <c r="Q682">
        <v>18</v>
      </c>
      <c r="R682">
        <v>3</v>
      </c>
      <c r="T682">
        <v>3</v>
      </c>
      <c r="U682" t="s">
        <v>112</v>
      </c>
      <c r="V682" t="s">
        <v>113</v>
      </c>
      <c r="W682" t="str">
        <f t="shared" si="27"/>
        <v>Professional Practice and Portfolio Development 2</v>
      </c>
    </row>
    <row r="683" spans="1:23" x14ac:dyDescent="0.25">
      <c r="A683" t="s">
        <v>262</v>
      </c>
      <c r="B683" s="16" t="s">
        <v>269</v>
      </c>
      <c r="C683" t="str">
        <f t="shared" si="26"/>
        <v>Digital Technology Solutions BSc - Data Analytics</v>
      </c>
      <c r="D683">
        <v>45</v>
      </c>
      <c r="E683">
        <v>1543</v>
      </c>
      <c r="F683" t="b">
        <v>0</v>
      </c>
      <c r="G683" t="b">
        <v>1</v>
      </c>
      <c r="H683">
        <v>5</v>
      </c>
      <c r="I683">
        <v>12</v>
      </c>
      <c r="J683" t="s">
        <v>143</v>
      </c>
      <c r="K683" t="s">
        <v>119</v>
      </c>
      <c r="L683" t="s">
        <v>119</v>
      </c>
      <c r="M683" t="s">
        <v>116</v>
      </c>
      <c r="N683" t="s">
        <v>109</v>
      </c>
      <c r="O683" t="s">
        <v>118</v>
      </c>
      <c r="P683" t="s">
        <v>121</v>
      </c>
      <c r="Q683">
        <v>112</v>
      </c>
      <c r="U683" t="s">
        <v>112</v>
      </c>
      <c r="V683" t="s">
        <v>113</v>
      </c>
      <c r="W683" t="str">
        <f t="shared" si="27"/>
        <v>Professional Practice and Portfolio Development 2</v>
      </c>
    </row>
    <row r="684" spans="1:23" x14ac:dyDescent="0.25">
      <c r="A684" t="s">
        <v>262</v>
      </c>
      <c r="B684" s="16" t="s">
        <v>269</v>
      </c>
      <c r="C684" t="str">
        <f t="shared" si="26"/>
        <v>Digital Technology Solutions BSc - Data Analytics</v>
      </c>
      <c r="D684">
        <v>45</v>
      </c>
      <c r="E684">
        <v>1543</v>
      </c>
      <c r="F684" t="b">
        <v>0</v>
      </c>
      <c r="G684" t="b">
        <v>1</v>
      </c>
      <c r="H684">
        <v>5</v>
      </c>
      <c r="I684">
        <v>12</v>
      </c>
      <c r="J684" t="s">
        <v>143</v>
      </c>
      <c r="K684" t="s">
        <v>122</v>
      </c>
      <c r="L684" t="s">
        <v>122</v>
      </c>
      <c r="M684" t="s">
        <v>122</v>
      </c>
      <c r="N684" t="s">
        <v>64</v>
      </c>
      <c r="O684" t="s">
        <v>116</v>
      </c>
      <c r="P684" t="s">
        <v>111</v>
      </c>
      <c r="Q684">
        <v>30</v>
      </c>
      <c r="U684" t="s">
        <v>112</v>
      </c>
      <c r="V684" t="s">
        <v>113</v>
      </c>
      <c r="W684" t="str">
        <f t="shared" si="27"/>
        <v>Professional Practice and Portfolio Development 2</v>
      </c>
    </row>
    <row r="685" spans="1:23" x14ac:dyDescent="0.25">
      <c r="A685" t="s">
        <v>262</v>
      </c>
      <c r="B685" s="16" t="s">
        <v>269</v>
      </c>
      <c r="C685" t="str">
        <f t="shared" si="26"/>
        <v>Digital Technology Solutions BSc - Data Analytics</v>
      </c>
      <c r="D685">
        <v>45</v>
      </c>
      <c r="E685">
        <v>1543</v>
      </c>
      <c r="F685" t="b">
        <v>0</v>
      </c>
      <c r="G685" t="b">
        <v>1</v>
      </c>
      <c r="H685">
        <v>6</v>
      </c>
      <c r="I685">
        <v>13</v>
      </c>
      <c r="J685" t="s">
        <v>205</v>
      </c>
      <c r="K685" t="s">
        <v>106</v>
      </c>
      <c r="L685" t="s">
        <v>107</v>
      </c>
      <c r="M685" t="s">
        <v>108</v>
      </c>
      <c r="N685" t="s">
        <v>109</v>
      </c>
      <c r="O685" t="s">
        <v>110</v>
      </c>
      <c r="P685" t="s">
        <v>111</v>
      </c>
      <c r="Q685">
        <v>20</v>
      </c>
      <c r="U685" t="s">
        <v>112</v>
      </c>
      <c r="V685" t="s">
        <v>113</v>
      </c>
      <c r="W685" t="str">
        <f t="shared" si="27"/>
        <v>Practical Research Proposals</v>
      </c>
    </row>
    <row r="686" spans="1:23" x14ac:dyDescent="0.25">
      <c r="A686" t="s">
        <v>262</v>
      </c>
      <c r="B686" s="16" t="s">
        <v>269</v>
      </c>
      <c r="C686" t="str">
        <f t="shared" si="26"/>
        <v>Digital Technology Solutions BSc - Data Analytics</v>
      </c>
      <c r="D686">
        <v>45</v>
      </c>
      <c r="E686">
        <v>1543</v>
      </c>
      <c r="F686" t="b">
        <v>0</v>
      </c>
      <c r="G686" t="b">
        <v>1</v>
      </c>
      <c r="H686">
        <v>6</v>
      </c>
      <c r="I686">
        <v>13</v>
      </c>
      <c r="J686" t="s">
        <v>205</v>
      </c>
      <c r="K686" t="s">
        <v>114</v>
      </c>
      <c r="L686" t="s">
        <v>265</v>
      </c>
      <c r="M686" t="s">
        <v>116</v>
      </c>
      <c r="N686" t="s">
        <v>117</v>
      </c>
      <c r="O686" t="s">
        <v>118</v>
      </c>
      <c r="P686" t="s">
        <v>111</v>
      </c>
      <c r="Q686">
        <v>6</v>
      </c>
      <c r="R686">
        <v>1</v>
      </c>
      <c r="T686">
        <v>1</v>
      </c>
      <c r="U686" t="s">
        <v>112</v>
      </c>
      <c r="V686" t="s">
        <v>113</v>
      </c>
      <c r="W686" t="str">
        <f t="shared" si="27"/>
        <v>Practical Research Proposals</v>
      </c>
    </row>
    <row r="687" spans="1:23" x14ac:dyDescent="0.25">
      <c r="A687" t="s">
        <v>262</v>
      </c>
      <c r="B687" s="16" t="s">
        <v>269</v>
      </c>
      <c r="C687" t="str">
        <f t="shared" si="26"/>
        <v>Digital Technology Solutions BSc - Data Analytics</v>
      </c>
      <c r="D687">
        <v>45</v>
      </c>
      <c r="E687">
        <v>1543</v>
      </c>
      <c r="F687" t="b">
        <v>0</v>
      </c>
      <c r="G687" t="b">
        <v>1</v>
      </c>
      <c r="H687">
        <v>6</v>
      </c>
      <c r="I687">
        <v>13</v>
      </c>
      <c r="J687" t="s">
        <v>205</v>
      </c>
      <c r="K687" t="s">
        <v>119</v>
      </c>
      <c r="L687" t="s">
        <v>119</v>
      </c>
      <c r="M687" t="s">
        <v>116</v>
      </c>
      <c r="N687" t="s">
        <v>109</v>
      </c>
      <c r="O687" t="s">
        <v>118</v>
      </c>
      <c r="P687" t="s">
        <v>121</v>
      </c>
      <c r="Q687">
        <v>59</v>
      </c>
      <c r="U687" t="s">
        <v>112</v>
      </c>
      <c r="V687" t="s">
        <v>113</v>
      </c>
      <c r="W687" t="str">
        <f t="shared" si="27"/>
        <v>Practical Research Proposals</v>
      </c>
    </row>
    <row r="688" spans="1:23" x14ac:dyDescent="0.25">
      <c r="A688" t="s">
        <v>262</v>
      </c>
      <c r="B688" s="16" t="s">
        <v>269</v>
      </c>
      <c r="C688" t="str">
        <f t="shared" si="26"/>
        <v>Digital Technology Solutions BSc - Data Analytics</v>
      </c>
      <c r="D688">
        <v>45</v>
      </c>
      <c r="E688">
        <v>1543</v>
      </c>
      <c r="F688" t="b">
        <v>0</v>
      </c>
      <c r="G688" t="b">
        <v>1</v>
      </c>
      <c r="H688">
        <v>6</v>
      </c>
      <c r="I688">
        <v>13</v>
      </c>
      <c r="J688" t="s">
        <v>205</v>
      </c>
      <c r="K688" t="s">
        <v>122</v>
      </c>
      <c r="L688" t="s">
        <v>122</v>
      </c>
      <c r="M688" t="s">
        <v>122</v>
      </c>
      <c r="N688" t="s">
        <v>64</v>
      </c>
      <c r="O688" t="s">
        <v>116</v>
      </c>
      <c r="P688" t="s">
        <v>111</v>
      </c>
      <c r="Q688">
        <v>15</v>
      </c>
      <c r="U688" t="s">
        <v>112</v>
      </c>
      <c r="V688" t="s">
        <v>113</v>
      </c>
      <c r="W688" t="str">
        <f t="shared" si="27"/>
        <v>Practical Research Proposals</v>
      </c>
    </row>
    <row r="689" spans="1:23" x14ac:dyDescent="0.25">
      <c r="A689" t="s">
        <v>262</v>
      </c>
      <c r="B689" s="16" t="s">
        <v>269</v>
      </c>
      <c r="C689" t="str">
        <f t="shared" si="26"/>
        <v>Digital Technology Solutions BSc - Data Analytics</v>
      </c>
      <c r="D689">
        <v>45</v>
      </c>
      <c r="E689">
        <v>1543</v>
      </c>
      <c r="F689" t="b">
        <v>0</v>
      </c>
      <c r="G689" t="b">
        <v>1</v>
      </c>
      <c r="H689">
        <v>6</v>
      </c>
      <c r="I689">
        <v>15</v>
      </c>
      <c r="J689" t="s">
        <v>206</v>
      </c>
      <c r="K689" t="s">
        <v>106</v>
      </c>
      <c r="L689" t="s">
        <v>107</v>
      </c>
      <c r="M689" t="s">
        <v>108</v>
      </c>
      <c r="N689" t="s">
        <v>109</v>
      </c>
      <c r="O689" t="s">
        <v>110</v>
      </c>
      <c r="P689" t="s">
        <v>111</v>
      </c>
      <c r="Q689">
        <v>40</v>
      </c>
      <c r="U689" t="s">
        <v>112</v>
      </c>
      <c r="V689" t="s">
        <v>113</v>
      </c>
      <c r="W689" t="str">
        <f t="shared" si="27"/>
        <v>Developing Technology Strategy</v>
      </c>
    </row>
    <row r="690" spans="1:23" x14ac:dyDescent="0.25">
      <c r="A690" t="s">
        <v>262</v>
      </c>
      <c r="B690" s="16" t="s">
        <v>269</v>
      </c>
      <c r="C690" t="str">
        <f t="shared" si="26"/>
        <v>Digital Technology Solutions BSc - Data Analytics</v>
      </c>
      <c r="D690">
        <v>45</v>
      </c>
      <c r="E690">
        <v>1543</v>
      </c>
      <c r="F690" t="b">
        <v>0</v>
      </c>
      <c r="G690" t="b">
        <v>1</v>
      </c>
      <c r="H690">
        <v>6</v>
      </c>
      <c r="I690">
        <v>15</v>
      </c>
      <c r="J690" t="s">
        <v>206</v>
      </c>
      <c r="K690" t="s">
        <v>114</v>
      </c>
      <c r="L690" t="s">
        <v>167</v>
      </c>
      <c r="M690" t="s">
        <v>116</v>
      </c>
      <c r="N690" t="s">
        <v>117</v>
      </c>
      <c r="O690" t="s">
        <v>118</v>
      </c>
      <c r="P690" t="s">
        <v>111</v>
      </c>
      <c r="Q690">
        <v>12</v>
      </c>
      <c r="R690">
        <v>2</v>
      </c>
      <c r="T690">
        <v>2</v>
      </c>
      <c r="U690" t="s">
        <v>112</v>
      </c>
      <c r="V690" t="s">
        <v>113</v>
      </c>
      <c r="W690" t="str">
        <f t="shared" si="27"/>
        <v>Developing Technology Strategy</v>
      </c>
    </row>
    <row r="691" spans="1:23" x14ac:dyDescent="0.25">
      <c r="A691" t="s">
        <v>262</v>
      </c>
      <c r="B691" s="16" t="s">
        <v>269</v>
      </c>
      <c r="C691" t="str">
        <f t="shared" si="26"/>
        <v>Digital Technology Solutions BSc - Data Analytics</v>
      </c>
      <c r="D691">
        <v>45</v>
      </c>
      <c r="E691">
        <v>1543</v>
      </c>
      <c r="F691" t="b">
        <v>0</v>
      </c>
      <c r="G691" t="b">
        <v>1</v>
      </c>
      <c r="H691">
        <v>6</v>
      </c>
      <c r="I691">
        <v>15</v>
      </c>
      <c r="J691" t="s">
        <v>206</v>
      </c>
      <c r="K691" t="s">
        <v>119</v>
      </c>
      <c r="L691" t="s">
        <v>119</v>
      </c>
      <c r="M691" t="s">
        <v>116</v>
      </c>
      <c r="N691" t="s">
        <v>109</v>
      </c>
      <c r="O691" t="s">
        <v>118</v>
      </c>
      <c r="P691" t="s">
        <v>121</v>
      </c>
      <c r="Q691">
        <v>118</v>
      </c>
      <c r="U691" t="s">
        <v>112</v>
      </c>
      <c r="V691" t="s">
        <v>113</v>
      </c>
      <c r="W691" t="str">
        <f t="shared" si="27"/>
        <v>Developing Technology Strategy</v>
      </c>
    </row>
    <row r="692" spans="1:23" x14ac:dyDescent="0.25">
      <c r="A692" t="s">
        <v>262</v>
      </c>
      <c r="B692" s="16" t="s">
        <v>269</v>
      </c>
      <c r="C692" t="str">
        <f t="shared" si="26"/>
        <v>Digital Technology Solutions BSc - Data Analytics</v>
      </c>
      <c r="D692">
        <v>45</v>
      </c>
      <c r="E692">
        <v>1543</v>
      </c>
      <c r="F692" t="b">
        <v>0</v>
      </c>
      <c r="G692" t="b">
        <v>1</v>
      </c>
      <c r="H692">
        <v>6</v>
      </c>
      <c r="I692">
        <v>15</v>
      </c>
      <c r="J692" t="s">
        <v>206</v>
      </c>
      <c r="K692" t="s">
        <v>122</v>
      </c>
      <c r="L692" t="s">
        <v>122</v>
      </c>
      <c r="M692" t="s">
        <v>122</v>
      </c>
      <c r="N692" t="s">
        <v>64</v>
      </c>
      <c r="O692" t="s">
        <v>116</v>
      </c>
      <c r="P692" t="s">
        <v>111</v>
      </c>
      <c r="Q692">
        <v>30</v>
      </c>
      <c r="U692" t="s">
        <v>112</v>
      </c>
      <c r="V692" t="s">
        <v>113</v>
      </c>
      <c r="W692" t="str">
        <f t="shared" si="27"/>
        <v>Developing Technology Strategy</v>
      </c>
    </row>
    <row r="693" spans="1:23" x14ac:dyDescent="0.25">
      <c r="A693" t="s">
        <v>262</v>
      </c>
      <c r="B693" s="16" t="s">
        <v>269</v>
      </c>
      <c r="C693" t="str">
        <f t="shared" si="26"/>
        <v>Digital Technology Solutions BSc - Data Analytics</v>
      </c>
      <c r="D693">
        <v>45</v>
      </c>
      <c r="E693">
        <v>1543</v>
      </c>
      <c r="F693" t="b">
        <v>0</v>
      </c>
      <c r="G693" t="b">
        <v>1</v>
      </c>
      <c r="H693">
        <v>6</v>
      </c>
      <c r="I693">
        <v>14</v>
      </c>
      <c r="J693" t="s">
        <v>208</v>
      </c>
      <c r="K693" t="s">
        <v>106</v>
      </c>
      <c r="L693" t="s">
        <v>107</v>
      </c>
      <c r="M693" t="s">
        <v>108</v>
      </c>
      <c r="N693" t="s">
        <v>109</v>
      </c>
      <c r="O693" t="s">
        <v>110</v>
      </c>
      <c r="P693" t="s">
        <v>111</v>
      </c>
      <c r="Q693">
        <v>40</v>
      </c>
      <c r="U693" t="s">
        <v>112</v>
      </c>
      <c r="V693" t="s">
        <v>113</v>
      </c>
      <c r="W693" t="str">
        <f t="shared" si="27"/>
        <v>Contemporary Issues in Digital Technology</v>
      </c>
    </row>
    <row r="694" spans="1:23" x14ac:dyDescent="0.25">
      <c r="A694" t="s">
        <v>262</v>
      </c>
      <c r="B694" s="16" t="s">
        <v>269</v>
      </c>
      <c r="C694" t="str">
        <f t="shared" si="26"/>
        <v>Digital Technology Solutions BSc - Data Analytics</v>
      </c>
      <c r="D694">
        <v>45</v>
      </c>
      <c r="E694">
        <v>1543</v>
      </c>
      <c r="F694" t="b">
        <v>0</v>
      </c>
      <c r="G694" t="b">
        <v>1</v>
      </c>
      <c r="H694">
        <v>6</v>
      </c>
      <c r="I694">
        <v>14</v>
      </c>
      <c r="J694" t="s">
        <v>208</v>
      </c>
      <c r="K694" t="s">
        <v>114</v>
      </c>
      <c r="L694" t="s">
        <v>167</v>
      </c>
      <c r="M694" t="s">
        <v>116</v>
      </c>
      <c r="N694" t="s">
        <v>117</v>
      </c>
      <c r="O694" t="s">
        <v>118</v>
      </c>
      <c r="P694" t="s">
        <v>111</v>
      </c>
      <c r="Q694">
        <v>12</v>
      </c>
      <c r="R694">
        <v>2</v>
      </c>
      <c r="T694">
        <v>2</v>
      </c>
      <c r="U694" t="s">
        <v>112</v>
      </c>
      <c r="V694" t="s">
        <v>113</v>
      </c>
      <c r="W694" t="str">
        <f t="shared" si="27"/>
        <v>Contemporary Issues in Digital Technology</v>
      </c>
    </row>
    <row r="695" spans="1:23" x14ac:dyDescent="0.25">
      <c r="A695" t="s">
        <v>262</v>
      </c>
      <c r="B695" s="16" t="s">
        <v>269</v>
      </c>
      <c r="C695" t="str">
        <f t="shared" si="26"/>
        <v>Digital Technology Solutions BSc - Data Analytics</v>
      </c>
      <c r="D695">
        <v>45</v>
      </c>
      <c r="E695">
        <v>1543</v>
      </c>
      <c r="F695" t="b">
        <v>0</v>
      </c>
      <c r="G695" t="b">
        <v>1</v>
      </c>
      <c r="H695">
        <v>6</v>
      </c>
      <c r="I695">
        <v>14</v>
      </c>
      <c r="J695" t="s">
        <v>208</v>
      </c>
      <c r="K695" t="s">
        <v>119</v>
      </c>
      <c r="L695" t="s">
        <v>119</v>
      </c>
      <c r="M695" t="s">
        <v>116</v>
      </c>
      <c r="N695" t="s">
        <v>109</v>
      </c>
      <c r="O695" t="s">
        <v>118</v>
      </c>
      <c r="P695" t="s">
        <v>121</v>
      </c>
      <c r="Q695">
        <v>118</v>
      </c>
      <c r="U695" t="s">
        <v>112</v>
      </c>
      <c r="V695" t="s">
        <v>113</v>
      </c>
      <c r="W695" t="str">
        <f t="shared" si="27"/>
        <v>Contemporary Issues in Digital Technology</v>
      </c>
    </row>
    <row r="696" spans="1:23" x14ac:dyDescent="0.25">
      <c r="A696" t="s">
        <v>262</v>
      </c>
      <c r="B696" s="16" t="s">
        <v>269</v>
      </c>
      <c r="C696" t="str">
        <f t="shared" si="26"/>
        <v>Digital Technology Solutions BSc - Data Analytics</v>
      </c>
      <c r="D696">
        <v>45</v>
      </c>
      <c r="E696">
        <v>1543</v>
      </c>
      <c r="F696" t="b">
        <v>0</v>
      </c>
      <c r="G696" t="b">
        <v>1</v>
      </c>
      <c r="H696">
        <v>6</v>
      </c>
      <c r="I696">
        <v>14</v>
      </c>
      <c r="J696" t="s">
        <v>208</v>
      </c>
      <c r="K696" t="s">
        <v>122</v>
      </c>
      <c r="L696" t="s">
        <v>122</v>
      </c>
      <c r="M696" t="s">
        <v>122</v>
      </c>
      <c r="N696" t="s">
        <v>64</v>
      </c>
      <c r="O696" t="s">
        <v>116</v>
      </c>
      <c r="P696" t="s">
        <v>111</v>
      </c>
      <c r="Q696">
        <v>30</v>
      </c>
      <c r="U696" t="s">
        <v>112</v>
      </c>
      <c r="V696" t="s">
        <v>113</v>
      </c>
      <c r="W696" t="str">
        <f t="shared" si="27"/>
        <v>Contemporary Issues in Digital Technology</v>
      </c>
    </row>
    <row r="697" spans="1:23" x14ac:dyDescent="0.25">
      <c r="A697" t="s">
        <v>262</v>
      </c>
      <c r="B697" s="16" t="s">
        <v>269</v>
      </c>
      <c r="C697" t="str">
        <f t="shared" si="26"/>
        <v>Digital Technology Solutions BSc - Data Analytics</v>
      </c>
      <c r="D697">
        <v>45</v>
      </c>
      <c r="E697">
        <v>1543</v>
      </c>
      <c r="F697" t="b">
        <v>0</v>
      </c>
      <c r="G697" t="b">
        <v>1</v>
      </c>
      <c r="H697">
        <v>6</v>
      </c>
      <c r="I697">
        <v>16</v>
      </c>
      <c r="J697" t="s">
        <v>270</v>
      </c>
      <c r="K697" t="s">
        <v>106</v>
      </c>
      <c r="L697" t="s">
        <v>107</v>
      </c>
      <c r="M697" t="s">
        <v>108</v>
      </c>
      <c r="N697" t="s">
        <v>109</v>
      </c>
      <c r="O697" t="s">
        <v>110</v>
      </c>
      <c r="P697" t="s">
        <v>111</v>
      </c>
      <c r="Q697">
        <v>40</v>
      </c>
      <c r="U697" t="s">
        <v>112</v>
      </c>
      <c r="V697" t="s">
        <v>113</v>
      </c>
      <c r="W697" t="str">
        <f t="shared" si="27"/>
        <v>Applied Data Modelling &amp; Visualisation</v>
      </c>
    </row>
    <row r="698" spans="1:23" x14ac:dyDescent="0.25">
      <c r="A698" t="s">
        <v>262</v>
      </c>
      <c r="B698" s="16" t="s">
        <v>269</v>
      </c>
      <c r="C698" t="str">
        <f t="shared" si="26"/>
        <v>Digital Technology Solutions BSc - Data Analytics</v>
      </c>
      <c r="D698">
        <v>45</v>
      </c>
      <c r="E698">
        <v>1543</v>
      </c>
      <c r="F698" t="b">
        <v>0</v>
      </c>
      <c r="G698" t="b">
        <v>1</v>
      </c>
      <c r="H698">
        <v>6</v>
      </c>
      <c r="I698">
        <v>16</v>
      </c>
      <c r="J698" t="s">
        <v>270</v>
      </c>
      <c r="K698" t="s">
        <v>114</v>
      </c>
      <c r="L698" t="s">
        <v>167</v>
      </c>
      <c r="M698" t="s">
        <v>116</v>
      </c>
      <c r="N698" t="s">
        <v>117</v>
      </c>
      <c r="O698" t="s">
        <v>118</v>
      </c>
      <c r="P698" t="s">
        <v>111</v>
      </c>
      <c r="Q698">
        <v>12</v>
      </c>
      <c r="R698">
        <v>2</v>
      </c>
      <c r="T698">
        <v>2</v>
      </c>
      <c r="U698" t="s">
        <v>112</v>
      </c>
      <c r="V698" t="s">
        <v>113</v>
      </c>
      <c r="W698" t="str">
        <f t="shared" si="27"/>
        <v>Applied Data Modelling &amp; Visualisation</v>
      </c>
    </row>
    <row r="699" spans="1:23" x14ac:dyDescent="0.25">
      <c r="A699" t="s">
        <v>262</v>
      </c>
      <c r="B699" s="16" t="s">
        <v>269</v>
      </c>
      <c r="C699" t="str">
        <f t="shared" si="26"/>
        <v>Digital Technology Solutions BSc - Data Analytics</v>
      </c>
      <c r="D699">
        <v>45</v>
      </c>
      <c r="E699">
        <v>1543</v>
      </c>
      <c r="F699" t="b">
        <v>0</v>
      </c>
      <c r="G699" t="b">
        <v>1</v>
      </c>
      <c r="H699">
        <v>6</v>
      </c>
      <c r="I699">
        <v>16</v>
      </c>
      <c r="J699" t="s">
        <v>270</v>
      </c>
      <c r="K699" t="s">
        <v>119</v>
      </c>
      <c r="L699" t="s">
        <v>119</v>
      </c>
      <c r="M699" t="s">
        <v>116</v>
      </c>
      <c r="N699" t="s">
        <v>109</v>
      </c>
      <c r="O699" t="s">
        <v>118</v>
      </c>
      <c r="P699" t="s">
        <v>121</v>
      </c>
      <c r="Q699">
        <v>118</v>
      </c>
      <c r="U699" t="s">
        <v>112</v>
      </c>
      <c r="V699" t="s">
        <v>113</v>
      </c>
      <c r="W699" t="str">
        <f t="shared" si="27"/>
        <v>Applied Data Modelling &amp; Visualisation</v>
      </c>
    </row>
    <row r="700" spans="1:23" x14ac:dyDescent="0.25">
      <c r="A700" t="s">
        <v>262</v>
      </c>
      <c r="B700" s="16" t="s">
        <v>269</v>
      </c>
      <c r="C700" t="str">
        <f t="shared" si="26"/>
        <v>Digital Technology Solutions BSc - Data Analytics</v>
      </c>
      <c r="D700">
        <v>45</v>
      </c>
      <c r="E700">
        <v>1543</v>
      </c>
      <c r="F700" t="b">
        <v>0</v>
      </c>
      <c r="G700" t="b">
        <v>1</v>
      </c>
      <c r="H700">
        <v>6</v>
      </c>
      <c r="I700">
        <v>16</v>
      </c>
      <c r="J700" t="s">
        <v>270</v>
      </c>
      <c r="K700" t="s">
        <v>122</v>
      </c>
      <c r="L700" t="s">
        <v>122</v>
      </c>
      <c r="M700" t="s">
        <v>122</v>
      </c>
      <c r="N700" t="s">
        <v>64</v>
      </c>
      <c r="O700" t="s">
        <v>116</v>
      </c>
      <c r="P700" t="s">
        <v>111</v>
      </c>
      <c r="Q700">
        <v>30</v>
      </c>
      <c r="U700" t="s">
        <v>112</v>
      </c>
      <c r="V700" t="s">
        <v>113</v>
      </c>
      <c r="W700" t="str">
        <f t="shared" si="27"/>
        <v>Applied Data Modelling &amp; Visualisation</v>
      </c>
    </row>
    <row r="701" spans="1:23" x14ac:dyDescent="0.25">
      <c r="A701" t="s">
        <v>262</v>
      </c>
      <c r="B701" s="16" t="s">
        <v>269</v>
      </c>
      <c r="C701" t="str">
        <f t="shared" si="26"/>
        <v>Digital Technology Solutions BSc - Data Analytics</v>
      </c>
      <c r="D701">
        <v>45</v>
      </c>
      <c r="E701">
        <v>1543</v>
      </c>
      <c r="F701" t="b">
        <v>0</v>
      </c>
      <c r="G701" t="b">
        <v>1</v>
      </c>
      <c r="H701">
        <v>6</v>
      </c>
      <c r="I701">
        <v>17</v>
      </c>
      <c r="J701" t="s">
        <v>151</v>
      </c>
      <c r="K701" t="s">
        <v>106</v>
      </c>
      <c r="L701" t="s">
        <v>107</v>
      </c>
      <c r="M701" t="s">
        <v>108</v>
      </c>
      <c r="N701" t="s">
        <v>109</v>
      </c>
      <c r="O701" t="s">
        <v>110</v>
      </c>
      <c r="P701" t="s">
        <v>111</v>
      </c>
      <c r="Q701">
        <v>40</v>
      </c>
      <c r="U701" t="s">
        <v>112</v>
      </c>
      <c r="V701" t="s">
        <v>113</v>
      </c>
      <c r="W701" t="str">
        <f t="shared" si="27"/>
        <v>Professional Practice and Portfolio Development 3</v>
      </c>
    </row>
    <row r="702" spans="1:23" x14ac:dyDescent="0.25">
      <c r="A702" t="s">
        <v>262</v>
      </c>
      <c r="B702" s="16" t="s">
        <v>269</v>
      </c>
      <c r="C702" t="str">
        <f t="shared" si="26"/>
        <v>Digital Technology Solutions BSc - Data Analytics</v>
      </c>
      <c r="D702">
        <v>45</v>
      </c>
      <c r="E702">
        <v>1543</v>
      </c>
      <c r="F702" t="b">
        <v>0</v>
      </c>
      <c r="G702" t="b">
        <v>1</v>
      </c>
      <c r="H702">
        <v>6</v>
      </c>
      <c r="I702">
        <v>17</v>
      </c>
      <c r="J702" t="s">
        <v>151</v>
      </c>
      <c r="K702" t="s">
        <v>114</v>
      </c>
      <c r="L702" t="s">
        <v>167</v>
      </c>
      <c r="M702" t="s">
        <v>116</v>
      </c>
      <c r="N702" t="s">
        <v>117</v>
      </c>
      <c r="O702" t="s">
        <v>118</v>
      </c>
      <c r="P702" t="s">
        <v>111</v>
      </c>
      <c r="Q702">
        <v>12</v>
      </c>
      <c r="R702">
        <v>2</v>
      </c>
      <c r="T702">
        <v>2</v>
      </c>
      <c r="U702" t="s">
        <v>112</v>
      </c>
      <c r="V702" t="s">
        <v>113</v>
      </c>
      <c r="W702" t="str">
        <f t="shared" si="27"/>
        <v>Professional Practice and Portfolio Development 3</v>
      </c>
    </row>
    <row r="703" spans="1:23" x14ac:dyDescent="0.25">
      <c r="A703" t="s">
        <v>262</v>
      </c>
      <c r="B703" s="16" t="s">
        <v>269</v>
      </c>
      <c r="C703" t="str">
        <f t="shared" si="26"/>
        <v>Digital Technology Solutions BSc - Data Analytics</v>
      </c>
      <c r="D703">
        <v>45</v>
      </c>
      <c r="E703">
        <v>1543</v>
      </c>
      <c r="F703" t="b">
        <v>0</v>
      </c>
      <c r="G703" t="b">
        <v>1</v>
      </c>
      <c r="H703">
        <v>6</v>
      </c>
      <c r="I703">
        <v>17</v>
      </c>
      <c r="J703" t="s">
        <v>151</v>
      </c>
      <c r="K703" t="s">
        <v>119</v>
      </c>
      <c r="L703" t="s">
        <v>119</v>
      </c>
      <c r="M703" t="s">
        <v>116</v>
      </c>
      <c r="N703" t="s">
        <v>109</v>
      </c>
      <c r="O703" t="s">
        <v>118</v>
      </c>
      <c r="P703" t="s">
        <v>121</v>
      </c>
      <c r="Q703">
        <v>118</v>
      </c>
      <c r="U703" t="s">
        <v>112</v>
      </c>
      <c r="V703" t="s">
        <v>113</v>
      </c>
      <c r="W703" t="str">
        <f t="shared" si="27"/>
        <v>Professional Practice and Portfolio Development 3</v>
      </c>
    </row>
    <row r="704" spans="1:23" x14ac:dyDescent="0.25">
      <c r="A704" t="s">
        <v>262</v>
      </c>
      <c r="B704" s="16" t="s">
        <v>269</v>
      </c>
      <c r="C704" t="str">
        <f t="shared" si="26"/>
        <v>Digital Technology Solutions BSc - Data Analytics</v>
      </c>
      <c r="D704">
        <v>45</v>
      </c>
      <c r="E704">
        <v>1543</v>
      </c>
      <c r="F704" t="b">
        <v>0</v>
      </c>
      <c r="G704" t="b">
        <v>1</v>
      </c>
      <c r="H704">
        <v>6</v>
      </c>
      <c r="I704">
        <v>17</v>
      </c>
      <c r="J704" t="s">
        <v>151</v>
      </c>
      <c r="K704" t="s">
        <v>122</v>
      </c>
      <c r="L704" t="s">
        <v>122</v>
      </c>
      <c r="M704" t="s">
        <v>122</v>
      </c>
      <c r="N704" t="s">
        <v>64</v>
      </c>
      <c r="O704" t="s">
        <v>116</v>
      </c>
      <c r="P704" t="s">
        <v>111</v>
      </c>
      <c r="Q704">
        <v>30</v>
      </c>
      <c r="U704" t="s">
        <v>112</v>
      </c>
      <c r="V704" t="s">
        <v>113</v>
      </c>
      <c r="W704" t="str">
        <f t="shared" si="27"/>
        <v>Professional Practice and Portfolio Development 3</v>
      </c>
    </row>
    <row r="705" spans="1:23" x14ac:dyDescent="0.25">
      <c r="A705" t="s">
        <v>262</v>
      </c>
      <c r="B705" s="16" t="s">
        <v>269</v>
      </c>
      <c r="C705" t="str">
        <f t="shared" si="26"/>
        <v>Digital Technology Solutions BSc - Data Analytics</v>
      </c>
      <c r="D705">
        <v>45</v>
      </c>
      <c r="E705">
        <v>1543</v>
      </c>
      <c r="F705" t="b">
        <v>0</v>
      </c>
      <c r="G705" t="b">
        <v>1</v>
      </c>
      <c r="H705">
        <v>6</v>
      </c>
      <c r="I705">
        <v>18</v>
      </c>
      <c r="J705" t="s">
        <v>209</v>
      </c>
      <c r="K705" t="s">
        <v>106</v>
      </c>
      <c r="L705" t="s">
        <v>107</v>
      </c>
      <c r="M705" t="s">
        <v>108</v>
      </c>
      <c r="N705" t="s">
        <v>109</v>
      </c>
      <c r="O705" t="s">
        <v>110</v>
      </c>
      <c r="P705" t="s">
        <v>111</v>
      </c>
      <c r="Q705">
        <v>40</v>
      </c>
      <c r="U705" t="s">
        <v>112</v>
      </c>
      <c r="V705" t="s">
        <v>113</v>
      </c>
      <c r="W705" t="str">
        <f t="shared" si="27"/>
        <v>Major Project</v>
      </c>
    </row>
    <row r="706" spans="1:23" x14ac:dyDescent="0.25">
      <c r="A706" t="s">
        <v>262</v>
      </c>
      <c r="B706" s="16" t="s">
        <v>269</v>
      </c>
      <c r="C706" t="str">
        <f t="shared" si="26"/>
        <v>Digital Technology Solutions BSc - Data Analytics</v>
      </c>
      <c r="D706">
        <v>45</v>
      </c>
      <c r="E706">
        <v>1543</v>
      </c>
      <c r="F706" t="b">
        <v>0</v>
      </c>
      <c r="G706" t="b">
        <v>1</v>
      </c>
      <c r="H706">
        <v>6</v>
      </c>
      <c r="I706">
        <v>18</v>
      </c>
      <c r="J706" t="s">
        <v>209</v>
      </c>
      <c r="K706" t="s">
        <v>114</v>
      </c>
      <c r="L706" t="s">
        <v>167</v>
      </c>
      <c r="M706" t="s">
        <v>116</v>
      </c>
      <c r="N706" t="s">
        <v>117</v>
      </c>
      <c r="O706" t="s">
        <v>118</v>
      </c>
      <c r="P706" t="s">
        <v>111</v>
      </c>
      <c r="Q706">
        <v>12</v>
      </c>
      <c r="R706">
        <v>2</v>
      </c>
      <c r="T706">
        <v>2</v>
      </c>
      <c r="U706" t="s">
        <v>112</v>
      </c>
      <c r="V706" t="s">
        <v>113</v>
      </c>
      <c r="W706" t="str">
        <f t="shared" si="27"/>
        <v>Major Project</v>
      </c>
    </row>
    <row r="707" spans="1:23" x14ac:dyDescent="0.25">
      <c r="A707" t="s">
        <v>262</v>
      </c>
      <c r="B707" s="16" t="s">
        <v>269</v>
      </c>
      <c r="C707" t="str">
        <f t="shared" si="26"/>
        <v>Digital Technology Solutions BSc - Data Analytics</v>
      </c>
      <c r="D707">
        <v>45</v>
      </c>
      <c r="E707">
        <v>1543</v>
      </c>
      <c r="F707" t="b">
        <v>0</v>
      </c>
      <c r="G707" t="b">
        <v>1</v>
      </c>
      <c r="H707">
        <v>6</v>
      </c>
      <c r="I707">
        <v>18</v>
      </c>
      <c r="J707" t="s">
        <v>209</v>
      </c>
      <c r="K707" t="s">
        <v>119</v>
      </c>
      <c r="L707" t="s">
        <v>119</v>
      </c>
      <c r="M707" t="s">
        <v>116</v>
      </c>
      <c r="N707" t="s">
        <v>109</v>
      </c>
      <c r="O707" t="s">
        <v>118</v>
      </c>
      <c r="P707" t="s">
        <v>121</v>
      </c>
      <c r="Q707">
        <v>218</v>
      </c>
      <c r="U707" t="s">
        <v>112</v>
      </c>
      <c r="V707" t="s">
        <v>113</v>
      </c>
      <c r="W707" t="str">
        <f t="shared" si="27"/>
        <v>Major Project</v>
      </c>
    </row>
    <row r="708" spans="1:23" x14ac:dyDescent="0.25">
      <c r="A708" t="s">
        <v>262</v>
      </c>
      <c r="B708" s="16" t="s">
        <v>269</v>
      </c>
      <c r="C708" t="str">
        <f t="shared" si="26"/>
        <v>Digital Technology Solutions BSc - Data Analytics</v>
      </c>
      <c r="D708">
        <v>45</v>
      </c>
      <c r="E708">
        <v>1543</v>
      </c>
      <c r="F708" t="b">
        <v>0</v>
      </c>
      <c r="G708" t="b">
        <v>1</v>
      </c>
      <c r="H708">
        <v>6</v>
      </c>
      <c r="I708">
        <v>18</v>
      </c>
      <c r="J708" t="s">
        <v>209</v>
      </c>
      <c r="K708" t="s">
        <v>122</v>
      </c>
      <c r="L708" t="s">
        <v>122</v>
      </c>
      <c r="M708" t="s">
        <v>122</v>
      </c>
      <c r="N708" t="s">
        <v>64</v>
      </c>
      <c r="O708" t="s">
        <v>116</v>
      </c>
      <c r="P708" t="s">
        <v>111</v>
      </c>
      <c r="Q708">
        <v>30</v>
      </c>
      <c r="U708" t="s">
        <v>112</v>
      </c>
      <c r="V708" t="s">
        <v>113</v>
      </c>
      <c r="W708" t="str">
        <f t="shared" si="27"/>
        <v>Major Project</v>
      </c>
    </row>
    <row r="709" spans="1:23" x14ac:dyDescent="0.25">
      <c r="A709" t="s">
        <v>262</v>
      </c>
      <c r="B709" s="16" t="s">
        <v>271</v>
      </c>
      <c r="C709" t="str">
        <f t="shared" si="26"/>
        <v>Digital Technology Solutions BSc - IT Consulting</v>
      </c>
      <c r="D709">
        <v>45</v>
      </c>
      <c r="E709">
        <v>1543</v>
      </c>
      <c r="F709" t="b">
        <v>0</v>
      </c>
      <c r="G709" t="b">
        <v>1</v>
      </c>
      <c r="H709">
        <v>4</v>
      </c>
      <c r="I709">
        <v>1</v>
      </c>
      <c r="J709" t="s">
        <v>192</v>
      </c>
      <c r="K709" t="s">
        <v>106</v>
      </c>
      <c r="L709" t="s">
        <v>107</v>
      </c>
      <c r="M709" t="s">
        <v>108</v>
      </c>
      <c r="N709" t="s">
        <v>109</v>
      </c>
      <c r="O709" t="s">
        <v>110</v>
      </c>
      <c r="P709" t="s">
        <v>111</v>
      </c>
      <c r="Q709">
        <v>40</v>
      </c>
      <c r="U709" t="s">
        <v>112</v>
      </c>
      <c r="V709" t="s">
        <v>113</v>
      </c>
      <c r="W709" t="str">
        <f t="shared" si="27"/>
        <v>Technology in the Organisational Context</v>
      </c>
    </row>
    <row r="710" spans="1:23" x14ac:dyDescent="0.25">
      <c r="A710" t="s">
        <v>262</v>
      </c>
      <c r="B710" s="16" t="s">
        <v>271</v>
      </c>
      <c r="C710" t="str">
        <f t="shared" si="26"/>
        <v>Digital Technology Solutions BSc - IT Consulting</v>
      </c>
      <c r="D710">
        <v>45</v>
      </c>
      <c r="E710">
        <v>1543</v>
      </c>
      <c r="F710" t="b">
        <v>0</v>
      </c>
      <c r="G710" t="b">
        <v>1</v>
      </c>
      <c r="H710">
        <v>4</v>
      </c>
      <c r="I710">
        <v>1</v>
      </c>
      <c r="J710" t="s">
        <v>192</v>
      </c>
      <c r="K710" t="s">
        <v>114</v>
      </c>
      <c r="L710" t="s">
        <v>154</v>
      </c>
      <c r="M710" t="s">
        <v>116</v>
      </c>
      <c r="N710" t="s">
        <v>117</v>
      </c>
      <c r="O710" t="s">
        <v>118</v>
      </c>
      <c r="P710" t="s">
        <v>111</v>
      </c>
      <c r="Q710">
        <v>24</v>
      </c>
      <c r="R710">
        <v>4</v>
      </c>
      <c r="T710">
        <v>4</v>
      </c>
      <c r="U710" t="s">
        <v>112</v>
      </c>
      <c r="V710" t="s">
        <v>113</v>
      </c>
      <c r="W710" t="str">
        <f t="shared" si="27"/>
        <v>Technology in the Organisational Context</v>
      </c>
    </row>
    <row r="711" spans="1:23" x14ac:dyDescent="0.25">
      <c r="A711" t="s">
        <v>262</v>
      </c>
      <c r="B711" s="16" t="s">
        <v>271</v>
      </c>
      <c r="C711" t="str">
        <f t="shared" si="26"/>
        <v>Digital Technology Solutions BSc - IT Consulting</v>
      </c>
      <c r="D711">
        <v>45</v>
      </c>
      <c r="E711">
        <v>1543</v>
      </c>
      <c r="F711" t="b">
        <v>0</v>
      </c>
      <c r="G711" t="b">
        <v>1</v>
      </c>
      <c r="H711">
        <v>4</v>
      </c>
      <c r="I711">
        <v>1</v>
      </c>
      <c r="J711" t="s">
        <v>192</v>
      </c>
      <c r="K711" t="s">
        <v>119</v>
      </c>
      <c r="L711" t="s">
        <v>119</v>
      </c>
      <c r="M711" t="s">
        <v>116</v>
      </c>
      <c r="N711" t="s">
        <v>109</v>
      </c>
      <c r="O711" t="s">
        <v>118</v>
      </c>
      <c r="P711" t="s">
        <v>121</v>
      </c>
      <c r="Q711">
        <v>106</v>
      </c>
      <c r="U711" t="s">
        <v>112</v>
      </c>
      <c r="V711" t="s">
        <v>113</v>
      </c>
      <c r="W711" t="str">
        <f t="shared" si="27"/>
        <v>Technology in the Organisational Context</v>
      </c>
    </row>
    <row r="712" spans="1:23" x14ac:dyDescent="0.25">
      <c r="A712" t="s">
        <v>262</v>
      </c>
      <c r="B712" s="16" t="s">
        <v>271</v>
      </c>
      <c r="C712" t="str">
        <f t="shared" si="26"/>
        <v>Digital Technology Solutions BSc - IT Consulting</v>
      </c>
      <c r="D712">
        <v>45</v>
      </c>
      <c r="E712">
        <v>1543</v>
      </c>
      <c r="F712" t="b">
        <v>0</v>
      </c>
      <c r="G712" t="b">
        <v>1</v>
      </c>
      <c r="H712">
        <v>4</v>
      </c>
      <c r="I712">
        <v>1</v>
      </c>
      <c r="J712" t="s">
        <v>192</v>
      </c>
      <c r="K712" t="s">
        <v>122</v>
      </c>
      <c r="L712" t="s">
        <v>122</v>
      </c>
      <c r="M712" t="s">
        <v>122</v>
      </c>
      <c r="N712" t="s">
        <v>64</v>
      </c>
      <c r="O712" t="s">
        <v>116</v>
      </c>
      <c r="P712" t="s">
        <v>111</v>
      </c>
      <c r="Q712">
        <v>30</v>
      </c>
      <c r="U712" t="s">
        <v>112</v>
      </c>
      <c r="V712" t="s">
        <v>113</v>
      </c>
      <c r="W712" t="str">
        <f t="shared" si="27"/>
        <v>Technology in the Organisational Context</v>
      </c>
    </row>
    <row r="713" spans="1:23" x14ac:dyDescent="0.25">
      <c r="A713" t="s">
        <v>262</v>
      </c>
      <c r="B713" s="16" t="s">
        <v>271</v>
      </c>
      <c r="C713" t="str">
        <f t="shared" si="26"/>
        <v>Digital Technology Solutions BSc - IT Consulting</v>
      </c>
      <c r="D713">
        <v>45</v>
      </c>
      <c r="E713">
        <v>1543</v>
      </c>
      <c r="F713" t="b">
        <v>0</v>
      </c>
      <c r="G713" t="b">
        <v>1</v>
      </c>
      <c r="H713">
        <v>4</v>
      </c>
      <c r="I713">
        <v>2</v>
      </c>
      <c r="J713" t="s">
        <v>194</v>
      </c>
      <c r="K713" t="s">
        <v>106</v>
      </c>
      <c r="L713" t="s">
        <v>107</v>
      </c>
      <c r="M713" t="s">
        <v>108</v>
      </c>
      <c r="N713" t="s">
        <v>109</v>
      </c>
      <c r="O713" t="s">
        <v>110</v>
      </c>
      <c r="P713" t="s">
        <v>111</v>
      </c>
      <c r="Q713">
        <v>40</v>
      </c>
      <c r="U713" t="s">
        <v>112</v>
      </c>
      <c r="V713" t="s">
        <v>113</v>
      </c>
      <c r="W713" t="str">
        <f t="shared" si="27"/>
        <v>Software Engineering Fundamentals</v>
      </c>
    </row>
    <row r="714" spans="1:23" x14ac:dyDescent="0.25">
      <c r="A714" t="s">
        <v>262</v>
      </c>
      <c r="B714" s="16" t="s">
        <v>271</v>
      </c>
      <c r="C714" t="str">
        <f t="shared" si="26"/>
        <v>Digital Technology Solutions BSc - IT Consulting</v>
      </c>
      <c r="D714">
        <v>45</v>
      </c>
      <c r="E714">
        <v>1543</v>
      </c>
      <c r="F714" t="b">
        <v>0</v>
      </c>
      <c r="G714" t="b">
        <v>1</v>
      </c>
      <c r="H714">
        <v>4</v>
      </c>
      <c r="I714">
        <v>2</v>
      </c>
      <c r="J714" t="s">
        <v>194</v>
      </c>
      <c r="K714" t="s">
        <v>114</v>
      </c>
      <c r="L714" t="s">
        <v>154</v>
      </c>
      <c r="M714" t="s">
        <v>116</v>
      </c>
      <c r="N714" t="s">
        <v>117</v>
      </c>
      <c r="O714" t="s">
        <v>118</v>
      </c>
      <c r="P714" t="s">
        <v>111</v>
      </c>
      <c r="Q714">
        <v>24</v>
      </c>
      <c r="R714">
        <v>4</v>
      </c>
      <c r="T714">
        <v>4</v>
      </c>
      <c r="U714" t="s">
        <v>112</v>
      </c>
      <c r="V714" t="s">
        <v>113</v>
      </c>
      <c r="W714" t="str">
        <f t="shared" si="27"/>
        <v>Software Engineering Fundamentals</v>
      </c>
    </row>
    <row r="715" spans="1:23" x14ac:dyDescent="0.25">
      <c r="A715" t="s">
        <v>262</v>
      </c>
      <c r="B715" s="16" t="s">
        <v>271</v>
      </c>
      <c r="C715" t="str">
        <f t="shared" si="26"/>
        <v>Digital Technology Solutions BSc - IT Consulting</v>
      </c>
      <c r="D715">
        <v>45</v>
      </c>
      <c r="E715">
        <v>1543</v>
      </c>
      <c r="F715" t="b">
        <v>0</v>
      </c>
      <c r="G715" t="b">
        <v>1</v>
      </c>
      <c r="H715">
        <v>4</v>
      </c>
      <c r="I715">
        <v>2</v>
      </c>
      <c r="J715" t="s">
        <v>194</v>
      </c>
      <c r="K715" t="s">
        <v>119</v>
      </c>
      <c r="L715" t="s">
        <v>119</v>
      </c>
      <c r="M715" t="s">
        <v>116</v>
      </c>
      <c r="N715" t="s">
        <v>109</v>
      </c>
      <c r="O715" t="s">
        <v>118</v>
      </c>
      <c r="P715" t="s">
        <v>121</v>
      </c>
      <c r="Q715">
        <v>106</v>
      </c>
      <c r="U715" t="s">
        <v>112</v>
      </c>
      <c r="V715" t="s">
        <v>113</v>
      </c>
      <c r="W715" t="str">
        <f t="shared" si="27"/>
        <v>Software Engineering Fundamentals</v>
      </c>
    </row>
    <row r="716" spans="1:23" x14ac:dyDescent="0.25">
      <c r="A716" t="s">
        <v>262</v>
      </c>
      <c r="B716" s="16" t="s">
        <v>271</v>
      </c>
      <c r="C716" t="str">
        <f t="shared" si="26"/>
        <v>Digital Technology Solutions BSc - IT Consulting</v>
      </c>
      <c r="D716">
        <v>45</v>
      </c>
      <c r="E716">
        <v>1543</v>
      </c>
      <c r="F716" t="b">
        <v>0</v>
      </c>
      <c r="G716" t="b">
        <v>1</v>
      </c>
      <c r="H716">
        <v>4</v>
      </c>
      <c r="I716">
        <v>2</v>
      </c>
      <c r="J716" t="s">
        <v>194</v>
      </c>
      <c r="K716" t="s">
        <v>122</v>
      </c>
      <c r="L716" t="s">
        <v>122</v>
      </c>
      <c r="M716" t="s">
        <v>122</v>
      </c>
      <c r="N716" t="s">
        <v>64</v>
      </c>
      <c r="O716" t="s">
        <v>116</v>
      </c>
      <c r="P716" t="s">
        <v>111</v>
      </c>
      <c r="Q716">
        <v>30</v>
      </c>
      <c r="U716" t="s">
        <v>112</v>
      </c>
      <c r="V716" t="s">
        <v>113</v>
      </c>
      <c r="W716" t="str">
        <f t="shared" si="27"/>
        <v>Software Engineering Fundamentals</v>
      </c>
    </row>
    <row r="717" spans="1:23" x14ac:dyDescent="0.25">
      <c r="A717" t="s">
        <v>262</v>
      </c>
      <c r="B717" s="16" t="s">
        <v>271</v>
      </c>
      <c r="C717" t="str">
        <f t="shared" si="26"/>
        <v>Digital Technology Solutions BSc - IT Consulting</v>
      </c>
      <c r="D717">
        <v>45</v>
      </c>
      <c r="E717">
        <v>1543</v>
      </c>
      <c r="F717" t="b">
        <v>0</v>
      </c>
      <c r="G717" t="b">
        <v>1</v>
      </c>
      <c r="H717">
        <v>4</v>
      </c>
      <c r="I717">
        <v>3</v>
      </c>
      <c r="J717" t="s">
        <v>196</v>
      </c>
      <c r="K717" t="s">
        <v>106</v>
      </c>
      <c r="L717" t="s">
        <v>107</v>
      </c>
      <c r="M717" t="s">
        <v>108</v>
      </c>
      <c r="N717" t="s">
        <v>109</v>
      </c>
      <c r="O717" t="s">
        <v>110</v>
      </c>
      <c r="P717" t="s">
        <v>111</v>
      </c>
      <c r="Q717">
        <v>40</v>
      </c>
      <c r="U717" t="s">
        <v>112</v>
      </c>
      <c r="V717" t="s">
        <v>113</v>
      </c>
      <c r="W717" t="str">
        <f t="shared" si="27"/>
        <v>IT Project Management</v>
      </c>
    </row>
    <row r="718" spans="1:23" x14ac:dyDescent="0.25">
      <c r="A718" t="s">
        <v>262</v>
      </c>
      <c r="B718" s="16" t="s">
        <v>271</v>
      </c>
      <c r="C718" t="str">
        <f t="shared" si="26"/>
        <v>Digital Technology Solutions BSc - IT Consulting</v>
      </c>
      <c r="D718">
        <v>45</v>
      </c>
      <c r="E718">
        <v>1543</v>
      </c>
      <c r="F718" t="b">
        <v>0</v>
      </c>
      <c r="G718" t="b">
        <v>1</v>
      </c>
      <c r="H718">
        <v>4</v>
      </c>
      <c r="I718">
        <v>3</v>
      </c>
      <c r="J718" t="s">
        <v>196</v>
      </c>
      <c r="K718" t="s">
        <v>114</v>
      </c>
      <c r="L718" t="s">
        <v>154</v>
      </c>
      <c r="M718" t="s">
        <v>116</v>
      </c>
      <c r="N718" t="s">
        <v>117</v>
      </c>
      <c r="O718" t="s">
        <v>118</v>
      </c>
      <c r="P718" t="s">
        <v>111</v>
      </c>
      <c r="Q718">
        <v>24</v>
      </c>
      <c r="R718">
        <v>4</v>
      </c>
      <c r="T718">
        <v>4</v>
      </c>
      <c r="U718" t="s">
        <v>112</v>
      </c>
      <c r="V718" t="s">
        <v>113</v>
      </c>
      <c r="W718" t="str">
        <f t="shared" si="27"/>
        <v>IT Project Management</v>
      </c>
    </row>
    <row r="719" spans="1:23" x14ac:dyDescent="0.25">
      <c r="A719" t="s">
        <v>262</v>
      </c>
      <c r="B719" s="16" t="s">
        <v>271</v>
      </c>
      <c r="C719" t="str">
        <f t="shared" si="26"/>
        <v>Digital Technology Solutions BSc - IT Consulting</v>
      </c>
      <c r="D719">
        <v>45</v>
      </c>
      <c r="E719">
        <v>1543</v>
      </c>
      <c r="F719" t="b">
        <v>0</v>
      </c>
      <c r="G719" t="b">
        <v>1</v>
      </c>
      <c r="H719">
        <v>4</v>
      </c>
      <c r="I719">
        <v>3</v>
      </c>
      <c r="J719" t="s">
        <v>196</v>
      </c>
      <c r="K719" t="s">
        <v>119</v>
      </c>
      <c r="L719" t="s">
        <v>119</v>
      </c>
      <c r="M719" t="s">
        <v>116</v>
      </c>
      <c r="N719" t="s">
        <v>109</v>
      </c>
      <c r="O719" t="s">
        <v>118</v>
      </c>
      <c r="P719" t="s">
        <v>121</v>
      </c>
      <c r="Q719">
        <v>106</v>
      </c>
      <c r="U719" t="s">
        <v>112</v>
      </c>
      <c r="V719" t="s">
        <v>113</v>
      </c>
      <c r="W719" t="str">
        <f t="shared" si="27"/>
        <v>IT Project Management</v>
      </c>
    </row>
    <row r="720" spans="1:23" x14ac:dyDescent="0.25">
      <c r="A720" t="s">
        <v>262</v>
      </c>
      <c r="B720" s="16" t="s">
        <v>271</v>
      </c>
      <c r="C720" t="str">
        <f t="shared" si="26"/>
        <v>Digital Technology Solutions BSc - IT Consulting</v>
      </c>
      <c r="D720">
        <v>45</v>
      </c>
      <c r="E720">
        <v>1543</v>
      </c>
      <c r="F720" t="b">
        <v>0</v>
      </c>
      <c r="G720" t="b">
        <v>1</v>
      </c>
      <c r="H720">
        <v>4</v>
      </c>
      <c r="I720">
        <v>3</v>
      </c>
      <c r="J720" t="s">
        <v>196</v>
      </c>
      <c r="K720" t="s">
        <v>122</v>
      </c>
      <c r="L720" t="s">
        <v>122</v>
      </c>
      <c r="M720" t="s">
        <v>122</v>
      </c>
      <c r="N720" t="s">
        <v>64</v>
      </c>
      <c r="O720" t="s">
        <v>116</v>
      </c>
      <c r="P720" t="s">
        <v>111</v>
      </c>
      <c r="Q720">
        <v>30</v>
      </c>
      <c r="U720" t="s">
        <v>112</v>
      </c>
      <c r="V720" t="s">
        <v>113</v>
      </c>
      <c r="W720" t="str">
        <f t="shared" si="27"/>
        <v>IT Project Management</v>
      </c>
    </row>
    <row r="721" spans="1:23" x14ac:dyDescent="0.25">
      <c r="A721" t="s">
        <v>262</v>
      </c>
      <c r="B721" s="16" t="s">
        <v>271</v>
      </c>
      <c r="C721" t="str">
        <f t="shared" si="26"/>
        <v>Digital Technology Solutions BSc - IT Consulting</v>
      </c>
      <c r="D721">
        <v>45</v>
      </c>
      <c r="E721">
        <v>1543</v>
      </c>
      <c r="F721" t="b">
        <v>0</v>
      </c>
      <c r="G721" t="b">
        <v>1</v>
      </c>
      <c r="H721">
        <v>4</v>
      </c>
      <c r="I721">
        <v>4</v>
      </c>
      <c r="J721" t="s">
        <v>197</v>
      </c>
      <c r="K721" t="s">
        <v>106</v>
      </c>
      <c r="L721" t="s">
        <v>107</v>
      </c>
      <c r="M721" t="s">
        <v>108</v>
      </c>
      <c r="N721" t="s">
        <v>109</v>
      </c>
      <c r="O721" t="s">
        <v>110</v>
      </c>
      <c r="P721" t="s">
        <v>111</v>
      </c>
      <c r="Q721">
        <v>40</v>
      </c>
      <c r="U721" t="s">
        <v>112</v>
      </c>
      <c r="V721" t="s">
        <v>113</v>
      </c>
      <c r="W721" t="str">
        <f t="shared" si="27"/>
        <v>Data Communications and Network Security</v>
      </c>
    </row>
    <row r="722" spans="1:23" x14ac:dyDescent="0.25">
      <c r="A722" t="s">
        <v>262</v>
      </c>
      <c r="B722" s="16" t="s">
        <v>271</v>
      </c>
      <c r="C722" t="str">
        <f t="shared" si="26"/>
        <v>Digital Technology Solutions BSc - IT Consulting</v>
      </c>
      <c r="D722">
        <v>45</v>
      </c>
      <c r="E722">
        <v>1543</v>
      </c>
      <c r="F722" t="b">
        <v>0</v>
      </c>
      <c r="G722" t="b">
        <v>1</v>
      </c>
      <c r="H722">
        <v>4</v>
      </c>
      <c r="I722">
        <v>4</v>
      </c>
      <c r="J722" t="s">
        <v>197</v>
      </c>
      <c r="K722" t="s">
        <v>114</v>
      </c>
      <c r="L722" t="s">
        <v>154</v>
      </c>
      <c r="M722" t="s">
        <v>116</v>
      </c>
      <c r="N722" t="s">
        <v>117</v>
      </c>
      <c r="O722" t="s">
        <v>118</v>
      </c>
      <c r="P722" t="s">
        <v>111</v>
      </c>
      <c r="Q722">
        <v>24</v>
      </c>
      <c r="R722">
        <v>4</v>
      </c>
      <c r="T722">
        <v>4</v>
      </c>
      <c r="U722" t="s">
        <v>112</v>
      </c>
      <c r="V722" t="s">
        <v>113</v>
      </c>
      <c r="W722" t="str">
        <f t="shared" si="27"/>
        <v>Data Communications and Network Security</v>
      </c>
    </row>
    <row r="723" spans="1:23" x14ac:dyDescent="0.25">
      <c r="A723" t="s">
        <v>262</v>
      </c>
      <c r="B723" s="16" t="s">
        <v>271</v>
      </c>
      <c r="C723" t="str">
        <f t="shared" si="26"/>
        <v>Digital Technology Solutions BSc - IT Consulting</v>
      </c>
      <c r="D723">
        <v>45</v>
      </c>
      <c r="E723">
        <v>1543</v>
      </c>
      <c r="F723" t="b">
        <v>0</v>
      </c>
      <c r="G723" t="b">
        <v>1</v>
      </c>
      <c r="H723">
        <v>4</v>
      </c>
      <c r="I723">
        <v>4</v>
      </c>
      <c r="J723" t="s">
        <v>197</v>
      </c>
      <c r="K723" t="s">
        <v>119</v>
      </c>
      <c r="L723" t="s">
        <v>119</v>
      </c>
      <c r="M723" t="s">
        <v>116</v>
      </c>
      <c r="N723" t="s">
        <v>109</v>
      </c>
      <c r="O723" t="s">
        <v>118</v>
      </c>
      <c r="P723" t="s">
        <v>121</v>
      </c>
      <c r="Q723">
        <v>106</v>
      </c>
      <c r="U723" t="s">
        <v>112</v>
      </c>
      <c r="V723" t="s">
        <v>113</v>
      </c>
      <c r="W723" t="str">
        <f t="shared" si="27"/>
        <v>Data Communications and Network Security</v>
      </c>
    </row>
    <row r="724" spans="1:23" x14ac:dyDescent="0.25">
      <c r="A724" t="s">
        <v>262</v>
      </c>
      <c r="B724" s="16" t="s">
        <v>271</v>
      </c>
      <c r="C724" t="str">
        <f t="shared" si="26"/>
        <v>Digital Technology Solutions BSc - IT Consulting</v>
      </c>
      <c r="D724">
        <v>45</v>
      </c>
      <c r="E724">
        <v>1543</v>
      </c>
      <c r="F724" t="b">
        <v>0</v>
      </c>
      <c r="G724" t="b">
        <v>1</v>
      </c>
      <c r="H724">
        <v>4</v>
      </c>
      <c r="I724">
        <v>4</v>
      </c>
      <c r="J724" t="s">
        <v>197</v>
      </c>
      <c r="K724" t="s">
        <v>122</v>
      </c>
      <c r="L724" t="s">
        <v>122</v>
      </c>
      <c r="M724" t="s">
        <v>122</v>
      </c>
      <c r="N724" t="s">
        <v>64</v>
      </c>
      <c r="O724" t="s">
        <v>116</v>
      </c>
      <c r="P724" t="s">
        <v>111</v>
      </c>
      <c r="Q724">
        <v>30</v>
      </c>
      <c r="U724" t="s">
        <v>112</v>
      </c>
      <c r="V724" t="s">
        <v>113</v>
      </c>
      <c r="W724" t="str">
        <f t="shared" si="27"/>
        <v>Data Communications and Network Security</v>
      </c>
    </row>
    <row r="725" spans="1:23" x14ac:dyDescent="0.25">
      <c r="A725" t="s">
        <v>262</v>
      </c>
      <c r="B725" s="16" t="s">
        <v>271</v>
      </c>
      <c r="C725" t="str">
        <f t="shared" ref="C725:C788" si="28">IF(B725="N/A",A725,A725&amp;" - "&amp;B725)</f>
        <v>Digital Technology Solutions BSc - IT Consulting</v>
      </c>
      <c r="D725">
        <v>45</v>
      </c>
      <c r="E725">
        <v>1543</v>
      </c>
      <c r="F725" t="b">
        <v>0</v>
      </c>
      <c r="G725" t="b">
        <v>1</v>
      </c>
      <c r="H725">
        <v>4</v>
      </c>
      <c r="I725">
        <v>5</v>
      </c>
      <c r="J725" t="s">
        <v>198</v>
      </c>
      <c r="K725" t="s">
        <v>106</v>
      </c>
      <c r="L725" t="s">
        <v>107</v>
      </c>
      <c r="M725" t="s">
        <v>108</v>
      </c>
      <c r="N725" t="s">
        <v>109</v>
      </c>
      <c r="O725" t="s">
        <v>110</v>
      </c>
      <c r="P725" t="s">
        <v>111</v>
      </c>
      <c r="Q725">
        <v>40</v>
      </c>
      <c r="U725" t="s">
        <v>112</v>
      </c>
      <c r="V725" t="s">
        <v>113</v>
      </c>
      <c r="W725" t="str">
        <f t="shared" si="27"/>
        <v>Data Modelling and Database Design</v>
      </c>
    </row>
    <row r="726" spans="1:23" x14ac:dyDescent="0.25">
      <c r="A726" t="s">
        <v>262</v>
      </c>
      <c r="B726" s="16" t="s">
        <v>271</v>
      </c>
      <c r="C726" t="str">
        <f t="shared" si="28"/>
        <v>Digital Technology Solutions BSc - IT Consulting</v>
      </c>
      <c r="D726">
        <v>45</v>
      </c>
      <c r="E726">
        <v>1543</v>
      </c>
      <c r="F726" t="b">
        <v>0</v>
      </c>
      <c r="G726" t="b">
        <v>1</v>
      </c>
      <c r="H726">
        <v>4</v>
      </c>
      <c r="I726">
        <v>5</v>
      </c>
      <c r="J726" t="s">
        <v>198</v>
      </c>
      <c r="K726" t="s">
        <v>114</v>
      </c>
      <c r="L726" t="s">
        <v>154</v>
      </c>
      <c r="M726" t="s">
        <v>116</v>
      </c>
      <c r="N726" t="s">
        <v>117</v>
      </c>
      <c r="O726" t="s">
        <v>118</v>
      </c>
      <c r="P726" t="s">
        <v>111</v>
      </c>
      <c r="Q726">
        <v>24</v>
      </c>
      <c r="R726">
        <v>4</v>
      </c>
      <c r="T726">
        <v>4</v>
      </c>
      <c r="U726" t="s">
        <v>112</v>
      </c>
      <c r="V726" t="s">
        <v>113</v>
      </c>
      <c r="W726" t="str">
        <f t="shared" si="27"/>
        <v>Data Modelling and Database Design</v>
      </c>
    </row>
    <row r="727" spans="1:23" x14ac:dyDescent="0.25">
      <c r="A727" t="s">
        <v>262</v>
      </c>
      <c r="B727" s="16" t="s">
        <v>271</v>
      </c>
      <c r="C727" t="str">
        <f t="shared" si="28"/>
        <v>Digital Technology Solutions BSc - IT Consulting</v>
      </c>
      <c r="D727">
        <v>45</v>
      </c>
      <c r="E727">
        <v>1543</v>
      </c>
      <c r="F727" t="b">
        <v>0</v>
      </c>
      <c r="G727" t="b">
        <v>1</v>
      </c>
      <c r="H727">
        <v>4</v>
      </c>
      <c r="I727">
        <v>5</v>
      </c>
      <c r="J727" t="s">
        <v>198</v>
      </c>
      <c r="K727" t="s">
        <v>119</v>
      </c>
      <c r="L727" t="s">
        <v>119</v>
      </c>
      <c r="M727" t="s">
        <v>116</v>
      </c>
      <c r="N727" t="s">
        <v>109</v>
      </c>
      <c r="O727" t="s">
        <v>118</v>
      </c>
      <c r="P727" t="s">
        <v>121</v>
      </c>
      <c r="Q727">
        <v>106</v>
      </c>
      <c r="U727" t="s">
        <v>112</v>
      </c>
      <c r="V727" t="s">
        <v>113</v>
      </c>
      <c r="W727" t="str">
        <f t="shared" si="27"/>
        <v>Data Modelling and Database Design</v>
      </c>
    </row>
    <row r="728" spans="1:23" x14ac:dyDescent="0.25">
      <c r="A728" t="s">
        <v>262</v>
      </c>
      <c r="B728" s="16" t="s">
        <v>271</v>
      </c>
      <c r="C728" t="str">
        <f t="shared" si="28"/>
        <v>Digital Technology Solutions BSc - IT Consulting</v>
      </c>
      <c r="D728">
        <v>45</v>
      </c>
      <c r="E728">
        <v>1543</v>
      </c>
      <c r="F728" t="b">
        <v>0</v>
      </c>
      <c r="G728" t="b">
        <v>1</v>
      </c>
      <c r="H728">
        <v>4</v>
      </c>
      <c r="I728">
        <v>5</v>
      </c>
      <c r="J728" t="s">
        <v>198</v>
      </c>
      <c r="K728" t="s">
        <v>122</v>
      </c>
      <c r="L728" t="s">
        <v>122</v>
      </c>
      <c r="M728" t="s">
        <v>122</v>
      </c>
      <c r="N728" t="s">
        <v>64</v>
      </c>
      <c r="O728" t="s">
        <v>116</v>
      </c>
      <c r="P728" t="s">
        <v>111</v>
      </c>
      <c r="Q728">
        <v>30</v>
      </c>
      <c r="U728" t="s">
        <v>112</v>
      </c>
      <c r="V728" t="s">
        <v>113</v>
      </c>
      <c r="W728" t="str">
        <f t="shared" si="27"/>
        <v>Data Modelling and Database Design</v>
      </c>
    </row>
    <row r="729" spans="1:23" x14ac:dyDescent="0.25">
      <c r="A729" t="s">
        <v>262</v>
      </c>
      <c r="B729" s="16" t="s">
        <v>271</v>
      </c>
      <c r="C729" t="str">
        <f t="shared" si="28"/>
        <v>Digital Technology Solutions BSc - IT Consulting</v>
      </c>
      <c r="D729">
        <v>45</v>
      </c>
      <c r="E729">
        <v>1543</v>
      </c>
      <c r="F729" t="b">
        <v>0</v>
      </c>
      <c r="G729" t="b">
        <v>1</v>
      </c>
      <c r="H729">
        <v>4</v>
      </c>
      <c r="I729">
        <v>6</v>
      </c>
      <c r="J729" t="s">
        <v>135</v>
      </c>
      <c r="K729" t="s">
        <v>106</v>
      </c>
      <c r="L729" t="s">
        <v>107</v>
      </c>
      <c r="M729" t="s">
        <v>108</v>
      </c>
      <c r="N729" t="s">
        <v>109</v>
      </c>
      <c r="O729" t="s">
        <v>110</v>
      </c>
      <c r="P729" t="s">
        <v>111</v>
      </c>
      <c r="Q729">
        <v>40</v>
      </c>
      <c r="U729" t="s">
        <v>112</v>
      </c>
      <c r="V729" t="s">
        <v>113</v>
      </c>
      <c r="W729" t="str">
        <f t="shared" si="27"/>
        <v>Professional Practice and Portfolio Development 1</v>
      </c>
    </row>
    <row r="730" spans="1:23" x14ac:dyDescent="0.25">
      <c r="A730" t="s">
        <v>262</v>
      </c>
      <c r="B730" s="16" t="s">
        <v>271</v>
      </c>
      <c r="C730" t="str">
        <f t="shared" si="28"/>
        <v>Digital Technology Solutions BSc - IT Consulting</v>
      </c>
      <c r="D730">
        <v>45</v>
      </c>
      <c r="E730">
        <v>1543</v>
      </c>
      <c r="F730" t="b">
        <v>0</v>
      </c>
      <c r="G730" t="b">
        <v>1</v>
      </c>
      <c r="H730">
        <v>4</v>
      </c>
      <c r="I730">
        <v>6</v>
      </c>
      <c r="J730" t="s">
        <v>135</v>
      </c>
      <c r="K730" t="s">
        <v>114</v>
      </c>
      <c r="L730" t="s">
        <v>154</v>
      </c>
      <c r="M730" t="s">
        <v>116</v>
      </c>
      <c r="N730" t="s">
        <v>117</v>
      </c>
      <c r="O730" t="s">
        <v>118</v>
      </c>
      <c r="P730" t="s">
        <v>111</v>
      </c>
      <c r="Q730">
        <v>24</v>
      </c>
      <c r="R730">
        <v>4</v>
      </c>
      <c r="T730">
        <v>4</v>
      </c>
      <c r="U730" t="s">
        <v>112</v>
      </c>
      <c r="V730" t="s">
        <v>113</v>
      </c>
      <c r="W730" t="str">
        <f t="shared" si="27"/>
        <v>Professional Practice and Portfolio Development 1</v>
      </c>
    </row>
    <row r="731" spans="1:23" x14ac:dyDescent="0.25">
      <c r="A731" t="s">
        <v>262</v>
      </c>
      <c r="B731" s="16" t="s">
        <v>271</v>
      </c>
      <c r="C731" t="str">
        <f t="shared" si="28"/>
        <v>Digital Technology Solutions BSc - IT Consulting</v>
      </c>
      <c r="D731">
        <v>45</v>
      </c>
      <c r="E731">
        <v>1543</v>
      </c>
      <c r="F731" t="b">
        <v>0</v>
      </c>
      <c r="G731" t="b">
        <v>1</v>
      </c>
      <c r="H731">
        <v>4</v>
      </c>
      <c r="I731">
        <v>6</v>
      </c>
      <c r="J731" t="s">
        <v>135</v>
      </c>
      <c r="K731" t="s">
        <v>119</v>
      </c>
      <c r="L731" t="s">
        <v>119</v>
      </c>
      <c r="M731" t="s">
        <v>116</v>
      </c>
      <c r="N731" t="s">
        <v>109</v>
      </c>
      <c r="O731" t="s">
        <v>118</v>
      </c>
      <c r="P731" t="s">
        <v>121</v>
      </c>
      <c r="Q731">
        <v>106</v>
      </c>
      <c r="U731" t="s">
        <v>112</v>
      </c>
      <c r="V731" t="s">
        <v>113</v>
      </c>
      <c r="W731" t="str">
        <f t="shared" si="27"/>
        <v>Professional Practice and Portfolio Development 1</v>
      </c>
    </row>
    <row r="732" spans="1:23" x14ac:dyDescent="0.25">
      <c r="A732" t="s">
        <v>262</v>
      </c>
      <c r="B732" s="16" t="s">
        <v>271</v>
      </c>
      <c r="C732" t="str">
        <f t="shared" si="28"/>
        <v>Digital Technology Solutions BSc - IT Consulting</v>
      </c>
      <c r="D732">
        <v>45</v>
      </c>
      <c r="E732">
        <v>1543</v>
      </c>
      <c r="F732" t="b">
        <v>0</v>
      </c>
      <c r="G732" t="b">
        <v>1</v>
      </c>
      <c r="H732">
        <v>4</v>
      </c>
      <c r="I732">
        <v>6</v>
      </c>
      <c r="J732" t="s">
        <v>135</v>
      </c>
      <c r="K732" t="s">
        <v>122</v>
      </c>
      <c r="L732" t="s">
        <v>122</v>
      </c>
      <c r="M732" t="s">
        <v>122</v>
      </c>
      <c r="N732" t="s">
        <v>64</v>
      </c>
      <c r="O732" t="s">
        <v>116</v>
      </c>
      <c r="P732" t="s">
        <v>111</v>
      </c>
      <c r="Q732">
        <v>30</v>
      </c>
      <c r="U732" t="s">
        <v>112</v>
      </c>
      <c r="V732" t="s">
        <v>113</v>
      </c>
      <c r="W732" t="str">
        <f t="shared" si="27"/>
        <v>Professional Practice and Portfolio Development 1</v>
      </c>
    </row>
    <row r="733" spans="1:23" x14ac:dyDescent="0.25">
      <c r="A733" t="s">
        <v>262</v>
      </c>
      <c r="B733" s="16" t="s">
        <v>271</v>
      </c>
      <c r="C733" t="str">
        <f t="shared" si="28"/>
        <v>Digital Technology Solutions BSc - IT Consulting</v>
      </c>
      <c r="D733">
        <v>45</v>
      </c>
      <c r="E733">
        <v>1543</v>
      </c>
      <c r="F733" t="b">
        <v>0</v>
      </c>
      <c r="G733" t="b">
        <v>1</v>
      </c>
      <c r="H733">
        <v>5</v>
      </c>
      <c r="I733">
        <v>7</v>
      </c>
      <c r="J733" t="s">
        <v>199</v>
      </c>
      <c r="K733" t="s">
        <v>106</v>
      </c>
      <c r="L733" t="s">
        <v>107</v>
      </c>
      <c r="M733" t="s">
        <v>108</v>
      </c>
      <c r="N733" t="s">
        <v>109</v>
      </c>
      <c r="O733" t="s">
        <v>110</v>
      </c>
      <c r="P733" t="s">
        <v>111</v>
      </c>
      <c r="Q733">
        <v>40</v>
      </c>
      <c r="U733" t="s">
        <v>112</v>
      </c>
      <c r="V733" t="s">
        <v>113</v>
      </c>
      <c r="W733" t="str">
        <f t="shared" si="27"/>
        <v>Business Systems and Processes</v>
      </c>
    </row>
    <row r="734" spans="1:23" x14ac:dyDescent="0.25">
      <c r="A734" t="s">
        <v>262</v>
      </c>
      <c r="B734" s="16" t="s">
        <v>271</v>
      </c>
      <c r="C734" t="str">
        <f t="shared" si="28"/>
        <v>Digital Technology Solutions BSc - IT Consulting</v>
      </c>
      <c r="D734">
        <v>45</v>
      </c>
      <c r="E734">
        <v>1543</v>
      </c>
      <c r="F734" t="b">
        <v>0</v>
      </c>
      <c r="G734" t="b">
        <v>1</v>
      </c>
      <c r="H734">
        <v>5</v>
      </c>
      <c r="I734">
        <v>7</v>
      </c>
      <c r="J734" t="s">
        <v>199</v>
      </c>
      <c r="K734" t="s">
        <v>114</v>
      </c>
      <c r="L734" t="s">
        <v>115</v>
      </c>
      <c r="M734" t="s">
        <v>116</v>
      </c>
      <c r="N734" t="s">
        <v>117</v>
      </c>
      <c r="O734" t="s">
        <v>118</v>
      </c>
      <c r="P734" t="s">
        <v>111</v>
      </c>
      <c r="Q734">
        <v>18</v>
      </c>
      <c r="R734">
        <v>3</v>
      </c>
      <c r="T734">
        <v>3</v>
      </c>
      <c r="U734" t="s">
        <v>112</v>
      </c>
      <c r="V734" t="s">
        <v>113</v>
      </c>
      <c r="W734" t="str">
        <f t="shared" si="27"/>
        <v>Business Systems and Processes</v>
      </c>
    </row>
    <row r="735" spans="1:23" x14ac:dyDescent="0.25">
      <c r="A735" t="s">
        <v>262</v>
      </c>
      <c r="B735" s="16" t="s">
        <v>271</v>
      </c>
      <c r="C735" t="str">
        <f t="shared" si="28"/>
        <v>Digital Technology Solutions BSc - IT Consulting</v>
      </c>
      <c r="D735">
        <v>45</v>
      </c>
      <c r="E735">
        <v>1543</v>
      </c>
      <c r="F735" t="b">
        <v>0</v>
      </c>
      <c r="G735" t="b">
        <v>1</v>
      </c>
      <c r="H735">
        <v>5</v>
      </c>
      <c r="I735">
        <v>7</v>
      </c>
      <c r="J735" t="s">
        <v>199</v>
      </c>
      <c r="K735" t="s">
        <v>119</v>
      </c>
      <c r="L735" t="s">
        <v>119</v>
      </c>
      <c r="M735" t="s">
        <v>116</v>
      </c>
      <c r="N735" t="s">
        <v>109</v>
      </c>
      <c r="O735" t="s">
        <v>118</v>
      </c>
      <c r="P735" t="s">
        <v>121</v>
      </c>
      <c r="Q735">
        <v>112</v>
      </c>
      <c r="U735" t="s">
        <v>112</v>
      </c>
      <c r="V735" t="s">
        <v>113</v>
      </c>
      <c r="W735" t="str">
        <f t="shared" si="27"/>
        <v>Business Systems and Processes</v>
      </c>
    </row>
    <row r="736" spans="1:23" x14ac:dyDescent="0.25">
      <c r="A736" t="s">
        <v>262</v>
      </c>
      <c r="B736" s="16" t="s">
        <v>271</v>
      </c>
      <c r="C736" t="str">
        <f t="shared" si="28"/>
        <v>Digital Technology Solutions BSc - IT Consulting</v>
      </c>
      <c r="D736">
        <v>45</v>
      </c>
      <c r="E736">
        <v>1543</v>
      </c>
      <c r="F736" t="b">
        <v>0</v>
      </c>
      <c r="G736" t="b">
        <v>1</v>
      </c>
      <c r="H736">
        <v>5</v>
      </c>
      <c r="I736">
        <v>7</v>
      </c>
      <c r="J736" t="s">
        <v>199</v>
      </c>
      <c r="K736" t="s">
        <v>122</v>
      </c>
      <c r="L736" t="s">
        <v>122</v>
      </c>
      <c r="M736" t="s">
        <v>122</v>
      </c>
      <c r="N736" t="s">
        <v>64</v>
      </c>
      <c r="O736" t="s">
        <v>116</v>
      </c>
      <c r="P736" t="s">
        <v>111</v>
      </c>
      <c r="Q736">
        <v>30</v>
      </c>
      <c r="U736" t="s">
        <v>112</v>
      </c>
      <c r="V736" t="s">
        <v>113</v>
      </c>
      <c r="W736" t="str">
        <f t="shared" si="27"/>
        <v>Business Systems and Processes</v>
      </c>
    </row>
    <row r="737" spans="1:23" x14ac:dyDescent="0.25">
      <c r="A737" t="s">
        <v>262</v>
      </c>
      <c r="B737" s="16" t="s">
        <v>271</v>
      </c>
      <c r="C737" t="str">
        <f t="shared" si="28"/>
        <v>Digital Technology Solutions BSc - IT Consulting</v>
      </c>
      <c r="D737">
        <v>45</v>
      </c>
      <c r="E737">
        <v>1543</v>
      </c>
      <c r="F737" t="b">
        <v>0</v>
      </c>
      <c r="G737" t="b">
        <v>1</v>
      </c>
      <c r="H737">
        <v>5</v>
      </c>
      <c r="I737">
        <v>8</v>
      </c>
      <c r="J737" t="s">
        <v>201</v>
      </c>
      <c r="K737" t="s">
        <v>106</v>
      </c>
      <c r="L737" t="s">
        <v>107</v>
      </c>
      <c r="M737" t="s">
        <v>108</v>
      </c>
      <c r="N737" t="s">
        <v>109</v>
      </c>
      <c r="O737" t="s">
        <v>110</v>
      </c>
      <c r="P737" t="s">
        <v>111</v>
      </c>
      <c r="Q737">
        <v>40</v>
      </c>
      <c r="U737" t="s">
        <v>112</v>
      </c>
      <c r="V737" t="s">
        <v>113</v>
      </c>
      <c r="W737" t="str">
        <f t="shared" si="27"/>
        <v>Cloud Solutions and Architectures</v>
      </c>
    </row>
    <row r="738" spans="1:23" x14ac:dyDescent="0.25">
      <c r="A738" t="s">
        <v>262</v>
      </c>
      <c r="B738" s="16" t="s">
        <v>271</v>
      </c>
      <c r="C738" t="str">
        <f t="shared" si="28"/>
        <v>Digital Technology Solutions BSc - IT Consulting</v>
      </c>
      <c r="D738">
        <v>45</v>
      </c>
      <c r="E738">
        <v>1543</v>
      </c>
      <c r="F738" t="b">
        <v>0</v>
      </c>
      <c r="G738" t="b">
        <v>1</v>
      </c>
      <c r="H738">
        <v>5</v>
      </c>
      <c r="I738">
        <v>8</v>
      </c>
      <c r="J738" t="s">
        <v>201</v>
      </c>
      <c r="K738" t="s">
        <v>114</v>
      </c>
      <c r="L738" t="s">
        <v>115</v>
      </c>
      <c r="M738" t="s">
        <v>116</v>
      </c>
      <c r="N738" t="s">
        <v>117</v>
      </c>
      <c r="O738" t="s">
        <v>118</v>
      </c>
      <c r="P738" t="s">
        <v>111</v>
      </c>
      <c r="Q738">
        <v>18</v>
      </c>
      <c r="R738">
        <v>3</v>
      </c>
      <c r="T738">
        <v>3</v>
      </c>
      <c r="U738" t="s">
        <v>112</v>
      </c>
      <c r="V738" t="s">
        <v>113</v>
      </c>
      <c r="W738" t="str">
        <f t="shared" si="27"/>
        <v>Cloud Solutions and Architectures</v>
      </c>
    </row>
    <row r="739" spans="1:23" x14ac:dyDescent="0.25">
      <c r="A739" t="s">
        <v>262</v>
      </c>
      <c r="B739" s="16" t="s">
        <v>271</v>
      </c>
      <c r="C739" t="str">
        <f t="shared" si="28"/>
        <v>Digital Technology Solutions BSc - IT Consulting</v>
      </c>
      <c r="D739">
        <v>45</v>
      </c>
      <c r="E739">
        <v>1543</v>
      </c>
      <c r="F739" t="b">
        <v>0</v>
      </c>
      <c r="G739" t="b">
        <v>1</v>
      </c>
      <c r="H739">
        <v>5</v>
      </c>
      <c r="I739">
        <v>8</v>
      </c>
      <c r="J739" t="s">
        <v>201</v>
      </c>
      <c r="K739" t="s">
        <v>119</v>
      </c>
      <c r="L739" t="s">
        <v>119</v>
      </c>
      <c r="M739" t="s">
        <v>116</v>
      </c>
      <c r="N739" t="s">
        <v>109</v>
      </c>
      <c r="O739" t="s">
        <v>118</v>
      </c>
      <c r="P739" t="s">
        <v>121</v>
      </c>
      <c r="Q739">
        <v>112</v>
      </c>
      <c r="U739" t="s">
        <v>112</v>
      </c>
      <c r="V739" t="s">
        <v>113</v>
      </c>
      <c r="W739" t="str">
        <f t="shared" si="27"/>
        <v>Cloud Solutions and Architectures</v>
      </c>
    </row>
    <row r="740" spans="1:23" x14ac:dyDescent="0.25">
      <c r="A740" t="s">
        <v>262</v>
      </c>
      <c r="B740" s="16" t="s">
        <v>271</v>
      </c>
      <c r="C740" t="str">
        <f t="shared" si="28"/>
        <v>Digital Technology Solutions BSc - IT Consulting</v>
      </c>
      <c r="D740">
        <v>45</v>
      </c>
      <c r="E740">
        <v>1543</v>
      </c>
      <c r="F740" t="b">
        <v>0</v>
      </c>
      <c r="G740" t="b">
        <v>1</v>
      </c>
      <c r="H740">
        <v>5</v>
      </c>
      <c r="I740">
        <v>8</v>
      </c>
      <c r="J740" t="s">
        <v>201</v>
      </c>
      <c r="K740" t="s">
        <v>122</v>
      </c>
      <c r="L740" t="s">
        <v>122</v>
      </c>
      <c r="M740" t="s">
        <v>122</v>
      </c>
      <c r="N740" t="s">
        <v>64</v>
      </c>
      <c r="O740" t="s">
        <v>116</v>
      </c>
      <c r="P740" t="s">
        <v>111</v>
      </c>
      <c r="Q740">
        <v>30</v>
      </c>
      <c r="U740" t="s">
        <v>112</v>
      </c>
      <c r="V740" t="s">
        <v>113</v>
      </c>
      <c r="W740" t="str">
        <f t="shared" si="27"/>
        <v>Cloud Solutions and Architectures</v>
      </c>
    </row>
    <row r="741" spans="1:23" x14ac:dyDescent="0.25">
      <c r="A741" t="s">
        <v>262</v>
      </c>
      <c r="B741" s="16" t="s">
        <v>271</v>
      </c>
      <c r="C741" t="str">
        <f t="shared" si="28"/>
        <v>Digital Technology Solutions BSc - IT Consulting</v>
      </c>
      <c r="D741">
        <v>45</v>
      </c>
      <c r="E741">
        <v>1543</v>
      </c>
      <c r="F741" t="b">
        <v>0</v>
      </c>
      <c r="G741" t="b">
        <v>1</v>
      </c>
      <c r="H741">
        <v>5</v>
      </c>
      <c r="I741">
        <v>9</v>
      </c>
      <c r="J741" t="s">
        <v>203</v>
      </c>
      <c r="K741" t="s">
        <v>106</v>
      </c>
      <c r="L741" t="s">
        <v>107</v>
      </c>
      <c r="M741" t="s">
        <v>108</v>
      </c>
      <c r="N741" t="s">
        <v>109</v>
      </c>
      <c r="O741" t="s">
        <v>110</v>
      </c>
      <c r="P741" t="s">
        <v>111</v>
      </c>
      <c r="Q741">
        <v>40</v>
      </c>
      <c r="U741" t="s">
        <v>112</v>
      </c>
      <c r="V741" t="s">
        <v>113</v>
      </c>
      <c r="W741" t="str">
        <f t="shared" si="27"/>
        <v>Cyber Security</v>
      </c>
    </row>
    <row r="742" spans="1:23" x14ac:dyDescent="0.25">
      <c r="A742" t="s">
        <v>262</v>
      </c>
      <c r="B742" s="16" t="s">
        <v>271</v>
      </c>
      <c r="C742" t="str">
        <f t="shared" si="28"/>
        <v>Digital Technology Solutions BSc - IT Consulting</v>
      </c>
      <c r="D742">
        <v>45</v>
      </c>
      <c r="E742">
        <v>1543</v>
      </c>
      <c r="F742" t="b">
        <v>0</v>
      </c>
      <c r="G742" t="b">
        <v>1</v>
      </c>
      <c r="H742">
        <v>5</v>
      </c>
      <c r="I742">
        <v>9</v>
      </c>
      <c r="J742" t="s">
        <v>203</v>
      </c>
      <c r="K742" t="s">
        <v>114</v>
      </c>
      <c r="L742" t="s">
        <v>115</v>
      </c>
      <c r="M742" t="s">
        <v>116</v>
      </c>
      <c r="N742" t="s">
        <v>117</v>
      </c>
      <c r="O742" t="s">
        <v>118</v>
      </c>
      <c r="P742" t="s">
        <v>111</v>
      </c>
      <c r="Q742">
        <v>18</v>
      </c>
      <c r="R742">
        <v>3</v>
      </c>
      <c r="T742">
        <v>3</v>
      </c>
      <c r="U742" t="s">
        <v>112</v>
      </c>
      <c r="V742" t="s">
        <v>113</v>
      </c>
      <c r="W742" t="str">
        <f t="shared" si="27"/>
        <v>Cyber Security</v>
      </c>
    </row>
    <row r="743" spans="1:23" x14ac:dyDescent="0.25">
      <c r="A743" t="s">
        <v>262</v>
      </c>
      <c r="B743" s="16" t="s">
        <v>271</v>
      </c>
      <c r="C743" t="str">
        <f t="shared" si="28"/>
        <v>Digital Technology Solutions BSc - IT Consulting</v>
      </c>
      <c r="D743">
        <v>45</v>
      </c>
      <c r="E743">
        <v>1543</v>
      </c>
      <c r="F743" t="b">
        <v>0</v>
      </c>
      <c r="G743" t="b">
        <v>1</v>
      </c>
      <c r="H743">
        <v>5</v>
      </c>
      <c r="I743">
        <v>9</v>
      </c>
      <c r="J743" t="s">
        <v>203</v>
      </c>
      <c r="K743" t="s">
        <v>119</v>
      </c>
      <c r="L743" t="s">
        <v>119</v>
      </c>
      <c r="M743" t="s">
        <v>116</v>
      </c>
      <c r="N743" t="s">
        <v>109</v>
      </c>
      <c r="O743" t="s">
        <v>118</v>
      </c>
      <c r="P743" t="s">
        <v>121</v>
      </c>
      <c r="Q743">
        <v>112</v>
      </c>
      <c r="U743" t="s">
        <v>112</v>
      </c>
      <c r="V743" t="s">
        <v>113</v>
      </c>
      <c r="W743" t="str">
        <f t="shared" si="27"/>
        <v>Cyber Security</v>
      </c>
    </row>
    <row r="744" spans="1:23" x14ac:dyDescent="0.25">
      <c r="A744" t="s">
        <v>262</v>
      </c>
      <c r="B744" s="16" t="s">
        <v>271</v>
      </c>
      <c r="C744" t="str">
        <f t="shared" si="28"/>
        <v>Digital Technology Solutions BSc - IT Consulting</v>
      </c>
      <c r="D744">
        <v>45</v>
      </c>
      <c r="E744">
        <v>1543</v>
      </c>
      <c r="F744" t="b">
        <v>0</v>
      </c>
      <c r="G744" t="b">
        <v>1</v>
      </c>
      <c r="H744">
        <v>5</v>
      </c>
      <c r="I744">
        <v>9</v>
      </c>
      <c r="J744" t="s">
        <v>203</v>
      </c>
      <c r="K744" t="s">
        <v>122</v>
      </c>
      <c r="L744" t="s">
        <v>122</v>
      </c>
      <c r="M744" t="s">
        <v>122</v>
      </c>
      <c r="N744" t="s">
        <v>64</v>
      </c>
      <c r="O744" t="s">
        <v>116</v>
      </c>
      <c r="P744" t="s">
        <v>111</v>
      </c>
      <c r="Q744">
        <v>30</v>
      </c>
      <c r="U744" t="s">
        <v>112</v>
      </c>
      <c r="V744" t="s">
        <v>113</v>
      </c>
      <c r="W744" t="str">
        <f t="shared" si="27"/>
        <v>Cyber Security</v>
      </c>
    </row>
    <row r="745" spans="1:23" x14ac:dyDescent="0.25">
      <c r="A745" t="s">
        <v>262</v>
      </c>
      <c r="B745" s="16" t="s">
        <v>271</v>
      </c>
      <c r="C745" t="str">
        <f t="shared" si="28"/>
        <v>Digital Technology Solutions BSc - IT Consulting</v>
      </c>
      <c r="D745">
        <v>45</v>
      </c>
      <c r="E745">
        <v>1543</v>
      </c>
      <c r="F745" t="b">
        <v>0</v>
      </c>
      <c r="G745" t="b">
        <v>1</v>
      </c>
      <c r="H745">
        <v>5</v>
      </c>
      <c r="I745">
        <v>10</v>
      </c>
      <c r="J745" t="s">
        <v>204</v>
      </c>
      <c r="K745" t="s">
        <v>106</v>
      </c>
      <c r="L745" t="s">
        <v>107</v>
      </c>
      <c r="M745" t="s">
        <v>108</v>
      </c>
      <c r="N745" t="s">
        <v>109</v>
      </c>
      <c r="O745" t="s">
        <v>110</v>
      </c>
      <c r="P745" t="s">
        <v>111</v>
      </c>
      <c r="Q745">
        <v>40</v>
      </c>
      <c r="U745" t="s">
        <v>112</v>
      </c>
      <c r="V745" t="s">
        <v>113</v>
      </c>
      <c r="W745" t="str">
        <f t="shared" ref="W745:W780" si="29">IF(RIGHT(J745)=")",LEFT(J745,FIND("(",J745)-2),J745)</f>
        <v>Practical Data Analytics</v>
      </c>
    </row>
    <row r="746" spans="1:23" x14ac:dyDescent="0.25">
      <c r="A746" t="s">
        <v>262</v>
      </c>
      <c r="B746" s="16" t="s">
        <v>271</v>
      </c>
      <c r="C746" t="str">
        <f t="shared" si="28"/>
        <v>Digital Technology Solutions BSc - IT Consulting</v>
      </c>
      <c r="D746">
        <v>45</v>
      </c>
      <c r="E746">
        <v>1543</v>
      </c>
      <c r="F746" t="b">
        <v>0</v>
      </c>
      <c r="G746" t="b">
        <v>1</v>
      </c>
      <c r="H746">
        <v>5</v>
      </c>
      <c r="I746">
        <v>10</v>
      </c>
      <c r="J746" t="s">
        <v>204</v>
      </c>
      <c r="K746" t="s">
        <v>114</v>
      </c>
      <c r="L746" t="s">
        <v>115</v>
      </c>
      <c r="M746" t="s">
        <v>116</v>
      </c>
      <c r="N746" t="s">
        <v>117</v>
      </c>
      <c r="O746" t="s">
        <v>118</v>
      </c>
      <c r="P746" t="s">
        <v>111</v>
      </c>
      <c r="Q746">
        <v>18</v>
      </c>
      <c r="R746">
        <v>3</v>
      </c>
      <c r="T746">
        <v>3</v>
      </c>
      <c r="U746" t="s">
        <v>112</v>
      </c>
      <c r="V746" t="s">
        <v>113</v>
      </c>
      <c r="W746" t="str">
        <f t="shared" si="29"/>
        <v>Practical Data Analytics</v>
      </c>
    </row>
    <row r="747" spans="1:23" x14ac:dyDescent="0.25">
      <c r="A747" t="s">
        <v>262</v>
      </c>
      <c r="B747" s="16" t="s">
        <v>271</v>
      </c>
      <c r="C747" t="str">
        <f t="shared" si="28"/>
        <v>Digital Technology Solutions BSc - IT Consulting</v>
      </c>
      <c r="D747">
        <v>45</v>
      </c>
      <c r="E747">
        <v>1543</v>
      </c>
      <c r="F747" t="b">
        <v>0</v>
      </c>
      <c r="G747" t="b">
        <v>1</v>
      </c>
      <c r="H747">
        <v>5</v>
      </c>
      <c r="I747">
        <v>10</v>
      </c>
      <c r="J747" t="s">
        <v>204</v>
      </c>
      <c r="K747" t="s">
        <v>119</v>
      </c>
      <c r="L747" t="s">
        <v>119</v>
      </c>
      <c r="M747" t="s">
        <v>116</v>
      </c>
      <c r="N747" t="s">
        <v>109</v>
      </c>
      <c r="O747" t="s">
        <v>118</v>
      </c>
      <c r="P747" t="s">
        <v>121</v>
      </c>
      <c r="Q747">
        <v>112</v>
      </c>
      <c r="U747" t="s">
        <v>112</v>
      </c>
      <c r="V747" t="s">
        <v>113</v>
      </c>
      <c r="W747" t="str">
        <f t="shared" si="29"/>
        <v>Practical Data Analytics</v>
      </c>
    </row>
    <row r="748" spans="1:23" x14ac:dyDescent="0.25">
      <c r="A748" t="s">
        <v>262</v>
      </c>
      <c r="B748" s="16" t="s">
        <v>271</v>
      </c>
      <c r="C748" t="str">
        <f t="shared" si="28"/>
        <v>Digital Technology Solutions BSc - IT Consulting</v>
      </c>
      <c r="D748">
        <v>45</v>
      </c>
      <c r="E748">
        <v>1543</v>
      </c>
      <c r="F748" t="b">
        <v>0</v>
      </c>
      <c r="G748" t="b">
        <v>1</v>
      </c>
      <c r="H748">
        <v>5</v>
      </c>
      <c r="I748">
        <v>10</v>
      </c>
      <c r="J748" t="s">
        <v>204</v>
      </c>
      <c r="K748" t="s">
        <v>122</v>
      </c>
      <c r="L748" t="s">
        <v>122</v>
      </c>
      <c r="M748" t="s">
        <v>122</v>
      </c>
      <c r="N748" t="s">
        <v>64</v>
      </c>
      <c r="O748" t="s">
        <v>116</v>
      </c>
      <c r="P748" t="s">
        <v>111</v>
      </c>
      <c r="Q748">
        <v>30</v>
      </c>
      <c r="U748" t="s">
        <v>112</v>
      </c>
      <c r="V748" t="s">
        <v>113</v>
      </c>
      <c r="W748" t="str">
        <f t="shared" si="29"/>
        <v>Practical Data Analytics</v>
      </c>
    </row>
    <row r="749" spans="1:23" x14ac:dyDescent="0.25">
      <c r="A749" t="s">
        <v>262</v>
      </c>
      <c r="B749" s="16" t="s">
        <v>271</v>
      </c>
      <c r="C749" t="str">
        <f t="shared" si="28"/>
        <v>Digital Technology Solutions BSc - IT Consulting</v>
      </c>
      <c r="D749">
        <v>45</v>
      </c>
      <c r="E749">
        <v>1543</v>
      </c>
      <c r="F749" t="b">
        <v>0</v>
      </c>
      <c r="G749" t="b">
        <v>1</v>
      </c>
      <c r="H749">
        <v>5</v>
      </c>
      <c r="I749">
        <v>11</v>
      </c>
      <c r="J749" t="s">
        <v>272</v>
      </c>
      <c r="K749" t="s">
        <v>106</v>
      </c>
      <c r="L749" t="s">
        <v>107</v>
      </c>
      <c r="M749" t="s">
        <v>108</v>
      </c>
      <c r="N749" t="s">
        <v>109</v>
      </c>
      <c r="O749" t="s">
        <v>110</v>
      </c>
      <c r="P749" t="s">
        <v>111</v>
      </c>
      <c r="Q749">
        <v>40</v>
      </c>
      <c r="U749" t="s">
        <v>112</v>
      </c>
      <c r="V749" t="s">
        <v>113</v>
      </c>
      <c r="W749" t="str">
        <f t="shared" si="29"/>
        <v>Business &amp; Delivering Change</v>
      </c>
    </row>
    <row r="750" spans="1:23" x14ac:dyDescent="0.25">
      <c r="A750" t="s">
        <v>262</v>
      </c>
      <c r="B750" s="16" t="s">
        <v>271</v>
      </c>
      <c r="C750" t="str">
        <f t="shared" si="28"/>
        <v>Digital Technology Solutions BSc - IT Consulting</v>
      </c>
      <c r="D750">
        <v>45</v>
      </c>
      <c r="E750">
        <v>1543</v>
      </c>
      <c r="F750" t="b">
        <v>0</v>
      </c>
      <c r="G750" t="b">
        <v>1</v>
      </c>
      <c r="H750">
        <v>5</v>
      </c>
      <c r="I750">
        <v>11</v>
      </c>
      <c r="J750" t="s">
        <v>272</v>
      </c>
      <c r="K750" t="s">
        <v>114</v>
      </c>
      <c r="L750" t="s">
        <v>115</v>
      </c>
      <c r="M750" t="s">
        <v>116</v>
      </c>
      <c r="N750" t="s">
        <v>117</v>
      </c>
      <c r="O750" t="s">
        <v>118</v>
      </c>
      <c r="P750" t="s">
        <v>111</v>
      </c>
      <c r="Q750">
        <v>18</v>
      </c>
      <c r="R750">
        <v>3</v>
      </c>
      <c r="T750">
        <v>3</v>
      </c>
      <c r="U750" t="s">
        <v>112</v>
      </c>
      <c r="V750" t="s">
        <v>113</v>
      </c>
      <c r="W750" t="str">
        <f t="shared" si="29"/>
        <v>Business &amp; Delivering Change</v>
      </c>
    </row>
    <row r="751" spans="1:23" x14ac:dyDescent="0.25">
      <c r="A751" t="s">
        <v>262</v>
      </c>
      <c r="B751" s="16" t="s">
        <v>271</v>
      </c>
      <c r="C751" t="str">
        <f t="shared" si="28"/>
        <v>Digital Technology Solutions BSc - IT Consulting</v>
      </c>
      <c r="D751">
        <v>45</v>
      </c>
      <c r="E751">
        <v>1543</v>
      </c>
      <c r="F751" t="b">
        <v>0</v>
      </c>
      <c r="G751" t="b">
        <v>1</v>
      </c>
      <c r="H751">
        <v>5</v>
      </c>
      <c r="I751">
        <v>11</v>
      </c>
      <c r="J751" t="s">
        <v>272</v>
      </c>
      <c r="K751" t="s">
        <v>119</v>
      </c>
      <c r="L751" t="s">
        <v>119</v>
      </c>
      <c r="M751" t="s">
        <v>116</v>
      </c>
      <c r="N751" t="s">
        <v>109</v>
      </c>
      <c r="O751" t="s">
        <v>118</v>
      </c>
      <c r="P751" t="s">
        <v>121</v>
      </c>
      <c r="Q751">
        <v>112</v>
      </c>
      <c r="U751" t="s">
        <v>112</v>
      </c>
      <c r="V751" t="s">
        <v>113</v>
      </c>
      <c r="W751" t="str">
        <f t="shared" si="29"/>
        <v>Business &amp; Delivering Change</v>
      </c>
    </row>
    <row r="752" spans="1:23" x14ac:dyDescent="0.25">
      <c r="A752" t="s">
        <v>262</v>
      </c>
      <c r="B752" s="16" t="s">
        <v>271</v>
      </c>
      <c r="C752" t="str">
        <f t="shared" si="28"/>
        <v>Digital Technology Solutions BSc - IT Consulting</v>
      </c>
      <c r="D752">
        <v>45</v>
      </c>
      <c r="E752">
        <v>1543</v>
      </c>
      <c r="F752" t="b">
        <v>0</v>
      </c>
      <c r="G752" t="b">
        <v>1</v>
      </c>
      <c r="H752">
        <v>5</v>
      </c>
      <c r="I752">
        <v>11</v>
      </c>
      <c r="J752" t="s">
        <v>272</v>
      </c>
      <c r="K752" t="s">
        <v>122</v>
      </c>
      <c r="L752" t="s">
        <v>122</v>
      </c>
      <c r="M752" t="s">
        <v>122</v>
      </c>
      <c r="N752" t="s">
        <v>64</v>
      </c>
      <c r="O752" t="s">
        <v>116</v>
      </c>
      <c r="P752" t="s">
        <v>111</v>
      </c>
      <c r="Q752">
        <v>30</v>
      </c>
      <c r="U752" t="s">
        <v>112</v>
      </c>
      <c r="V752" t="s">
        <v>113</v>
      </c>
      <c r="W752" t="str">
        <f t="shared" si="29"/>
        <v>Business &amp; Delivering Change</v>
      </c>
    </row>
    <row r="753" spans="1:23" x14ac:dyDescent="0.25">
      <c r="A753" t="s">
        <v>262</v>
      </c>
      <c r="B753" s="16" t="s">
        <v>271</v>
      </c>
      <c r="C753" t="str">
        <f t="shared" si="28"/>
        <v>Digital Technology Solutions BSc - IT Consulting</v>
      </c>
      <c r="D753">
        <v>45</v>
      </c>
      <c r="E753">
        <v>1543</v>
      </c>
      <c r="F753" t="b">
        <v>0</v>
      </c>
      <c r="G753" t="b">
        <v>1</v>
      </c>
      <c r="H753">
        <v>5</v>
      </c>
      <c r="I753">
        <v>12</v>
      </c>
      <c r="J753" t="s">
        <v>143</v>
      </c>
      <c r="K753" t="s">
        <v>106</v>
      </c>
      <c r="L753" t="s">
        <v>107</v>
      </c>
      <c r="M753" t="s">
        <v>108</v>
      </c>
      <c r="N753" t="s">
        <v>109</v>
      </c>
      <c r="O753" t="s">
        <v>110</v>
      </c>
      <c r="P753" t="s">
        <v>111</v>
      </c>
      <c r="Q753">
        <v>40</v>
      </c>
      <c r="U753" t="s">
        <v>112</v>
      </c>
      <c r="V753" t="s">
        <v>113</v>
      </c>
      <c r="W753" t="str">
        <f t="shared" si="29"/>
        <v>Professional Practice and Portfolio Development 2</v>
      </c>
    </row>
    <row r="754" spans="1:23" x14ac:dyDescent="0.25">
      <c r="A754" t="s">
        <v>262</v>
      </c>
      <c r="B754" s="16" t="s">
        <v>271</v>
      </c>
      <c r="C754" t="str">
        <f t="shared" si="28"/>
        <v>Digital Technology Solutions BSc - IT Consulting</v>
      </c>
      <c r="D754">
        <v>45</v>
      </c>
      <c r="E754">
        <v>1543</v>
      </c>
      <c r="F754" t="b">
        <v>0</v>
      </c>
      <c r="G754" t="b">
        <v>1</v>
      </c>
      <c r="H754">
        <v>5</v>
      </c>
      <c r="I754">
        <v>12</v>
      </c>
      <c r="J754" t="s">
        <v>143</v>
      </c>
      <c r="K754" t="s">
        <v>114</v>
      </c>
      <c r="L754" t="s">
        <v>115</v>
      </c>
      <c r="M754" t="s">
        <v>116</v>
      </c>
      <c r="N754" t="s">
        <v>117</v>
      </c>
      <c r="O754" t="s">
        <v>118</v>
      </c>
      <c r="P754" t="s">
        <v>111</v>
      </c>
      <c r="Q754">
        <v>18</v>
      </c>
      <c r="R754">
        <v>3</v>
      </c>
      <c r="T754">
        <v>3</v>
      </c>
      <c r="U754" t="s">
        <v>112</v>
      </c>
      <c r="V754" t="s">
        <v>113</v>
      </c>
      <c r="W754" t="str">
        <f t="shared" si="29"/>
        <v>Professional Practice and Portfolio Development 2</v>
      </c>
    </row>
    <row r="755" spans="1:23" x14ac:dyDescent="0.25">
      <c r="A755" t="s">
        <v>262</v>
      </c>
      <c r="B755" s="16" t="s">
        <v>271</v>
      </c>
      <c r="C755" t="str">
        <f t="shared" si="28"/>
        <v>Digital Technology Solutions BSc - IT Consulting</v>
      </c>
      <c r="D755">
        <v>45</v>
      </c>
      <c r="E755">
        <v>1543</v>
      </c>
      <c r="F755" t="b">
        <v>0</v>
      </c>
      <c r="G755" t="b">
        <v>1</v>
      </c>
      <c r="H755">
        <v>5</v>
      </c>
      <c r="I755">
        <v>12</v>
      </c>
      <c r="J755" t="s">
        <v>143</v>
      </c>
      <c r="K755" t="s">
        <v>119</v>
      </c>
      <c r="L755" t="s">
        <v>119</v>
      </c>
      <c r="M755" t="s">
        <v>116</v>
      </c>
      <c r="N755" t="s">
        <v>109</v>
      </c>
      <c r="O755" t="s">
        <v>118</v>
      </c>
      <c r="P755" t="s">
        <v>121</v>
      </c>
      <c r="Q755">
        <v>112</v>
      </c>
      <c r="U755" t="s">
        <v>112</v>
      </c>
      <c r="V755" t="s">
        <v>113</v>
      </c>
      <c r="W755" t="str">
        <f t="shared" si="29"/>
        <v>Professional Practice and Portfolio Development 2</v>
      </c>
    </row>
    <row r="756" spans="1:23" x14ac:dyDescent="0.25">
      <c r="A756" t="s">
        <v>262</v>
      </c>
      <c r="B756" s="16" t="s">
        <v>271</v>
      </c>
      <c r="C756" t="str">
        <f t="shared" si="28"/>
        <v>Digital Technology Solutions BSc - IT Consulting</v>
      </c>
      <c r="D756">
        <v>45</v>
      </c>
      <c r="E756">
        <v>1543</v>
      </c>
      <c r="F756" t="b">
        <v>0</v>
      </c>
      <c r="G756" t="b">
        <v>1</v>
      </c>
      <c r="H756">
        <v>5</v>
      </c>
      <c r="I756">
        <v>12</v>
      </c>
      <c r="J756" t="s">
        <v>143</v>
      </c>
      <c r="K756" t="s">
        <v>122</v>
      </c>
      <c r="L756" t="s">
        <v>122</v>
      </c>
      <c r="M756" t="s">
        <v>122</v>
      </c>
      <c r="N756" t="s">
        <v>64</v>
      </c>
      <c r="O756" t="s">
        <v>116</v>
      </c>
      <c r="P756" t="s">
        <v>111</v>
      </c>
      <c r="Q756">
        <v>30</v>
      </c>
      <c r="U756" t="s">
        <v>112</v>
      </c>
      <c r="V756" t="s">
        <v>113</v>
      </c>
      <c r="W756" t="str">
        <f t="shared" si="29"/>
        <v>Professional Practice and Portfolio Development 2</v>
      </c>
    </row>
    <row r="757" spans="1:23" x14ac:dyDescent="0.25">
      <c r="A757" t="s">
        <v>262</v>
      </c>
      <c r="B757" s="16" t="s">
        <v>271</v>
      </c>
      <c r="C757" t="str">
        <f t="shared" si="28"/>
        <v>Digital Technology Solutions BSc - IT Consulting</v>
      </c>
      <c r="D757">
        <v>45</v>
      </c>
      <c r="E757">
        <v>1543</v>
      </c>
      <c r="F757" t="b">
        <v>0</v>
      </c>
      <c r="G757" t="b">
        <v>1</v>
      </c>
      <c r="H757">
        <v>6</v>
      </c>
      <c r="I757">
        <v>13</v>
      </c>
      <c r="J757" t="s">
        <v>205</v>
      </c>
      <c r="K757" t="s">
        <v>106</v>
      </c>
      <c r="L757" t="s">
        <v>107</v>
      </c>
      <c r="M757" t="s">
        <v>108</v>
      </c>
      <c r="N757" t="s">
        <v>109</v>
      </c>
      <c r="O757" t="s">
        <v>110</v>
      </c>
      <c r="P757" t="s">
        <v>111</v>
      </c>
      <c r="Q757">
        <v>20</v>
      </c>
      <c r="U757" t="s">
        <v>112</v>
      </c>
      <c r="V757" t="s">
        <v>113</v>
      </c>
      <c r="W757" t="str">
        <f t="shared" si="29"/>
        <v>Practical Research Proposals</v>
      </c>
    </row>
    <row r="758" spans="1:23" x14ac:dyDescent="0.25">
      <c r="A758" t="s">
        <v>262</v>
      </c>
      <c r="B758" s="16" t="s">
        <v>271</v>
      </c>
      <c r="C758" t="str">
        <f t="shared" si="28"/>
        <v>Digital Technology Solutions BSc - IT Consulting</v>
      </c>
      <c r="D758">
        <v>45</v>
      </c>
      <c r="E758">
        <v>1543</v>
      </c>
      <c r="F758" t="b">
        <v>0</v>
      </c>
      <c r="G758" t="b">
        <v>1</v>
      </c>
      <c r="H758">
        <v>6</v>
      </c>
      <c r="I758">
        <v>13</v>
      </c>
      <c r="J758" t="s">
        <v>205</v>
      </c>
      <c r="K758" t="s">
        <v>114</v>
      </c>
      <c r="L758" t="s">
        <v>265</v>
      </c>
      <c r="M758" t="s">
        <v>116</v>
      </c>
      <c r="N758" t="s">
        <v>117</v>
      </c>
      <c r="O758" t="s">
        <v>118</v>
      </c>
      <c r="P758" t="s">
        <v>111</v>
      </c>
      <c r="Q758">
        <v>6</v>
      </c>
      <c r="R758">
        <v>1</v>
      </c>
      <c r="T758">
        <v>1</v>
      </c>
      <c r="U758" t="s">
        <v>112</v>
      </c>
      <c r="V758" t="s">
        <v>113</v>
      </c>
      <c r="W758" t="str">
        <f t="shared" si="29"/>
        <v>Practical Research Proposals</v>
      </c>
    </row>
    <row r="759" spans="1:23" x14ac:dyDescent="0.25">
      <c r="A759" t="s">
        <v>262</v>
      </c>
      <c r="B759" s="16" t="s">
        <v>271</v>
      </c>
      <c r="C759" t="str">
        <f t="shared" si="28"/>
        <v>Digital Technology Solutions BSc - IT Consulting</v>
      </c>
      <c r="D759">
        <v>45</v>
      </c>
      <c r="E759">
        <v>1543</v>
      </c>
      <c r="F759" t="b">
        <v>0</v>
      </c>
      <c r="G759" t="b">
        <v>1</v>
      </c>
      <c r="H759">
        <v>6</v>
      </c>
      <c r="I759">
        <v>13</v>
      </c>
      <c r="J759" t="s">
        <v>205</v>
      </c>
      <c r="K759" t="s">
        <v>119</v>
      </c>
      <c r="L759" t="s">
        <v>119</v>
      </c>
      <c r="M759" t="s">
        <v>116</v>
      </c>
      <c r="N759" t="s">
        <v>109</v>
      </c>
      <c r="O759" t="s">
        <v>118</v>
      </c>
      <c r="P759" t="s">
        <v>121</v>
      </c>
      <c r="Q759">
        <v>59</v>
      </c>
      <c r="U759" t="s">
        <v>112</v>
      </c>
      <c r="V759" t="s">
        <v>113</v>
      </c>
      <c r="W759" t="str">
        <f t="shared" si="29"/>
        <v>Practical Research Proposals</v>
      </c>
    </row>
    <row r="760" spans="1:23" x14ac:dyDescent="0.25">
      <c r="A760" t="s">
        <v>262</v>
      </c>
      <c r="B760" s="16" t="s">
        <v>271</v>
      </c>
      <c r="C760" t="str">
        <f t="shared" si="28"/>
        <v>Digital Technology Solutions BSc - IT Consulting</v>
      </c>
      <c r="D760">
        <v>45</v>
      </c>
      <c r="E760">
        <v>1543</v>
      </c>
      <c r="F760" t="b">
        <v>0</v>
      </c>
      <c r="G760" t="b">
        <v>1</v>
      </c>
      <c r="H760">
        <v>6</v>
      </c>
      <c r="I760">
        <v>13</v>
      </c>
      <c r="J760" t="s">
        <v>205</v>
      </c>
      <c r="K760" t="s">
        <v>122</v>
      </c>
      <c r="L760" t="s">
        <v>122</v>
      </c>
      <c r="M760" t="s">
        <v>122</v>
      </c>
      <c r="N760" t="s">
        <v>64</v>
      </c>
      <c r="O760" t="s">
        <v>116</v>
      </c>
      <c r="P760" t="s">
        <v>111</v>
      </c>
      <c r="Q760">
        <v>15</v>
      </c>
      <c r="U760" t="s">
        <v>112</v>
      </c>
      <c r="V760" t="s">
        <v>113</v>
      </c>
      <c r="W760" t="str">
        <f t="shared" si="29"/>
        <v>Practical Research Proposals</v>
      </c>
    </row>
    <row r="761" spans="1:23" x14ac:dyDescent="0.25">
      <c r="A761" t="s">
        <v>262</v>
      </c>
      <c r="B761" s="16" t="s">
        <v>271</v>
      </c>
      <c r="C761" t="str">
        <f t="shared" si="28"/>
        <v>Digital Technology Solutions BSc - IT Consulting</v>
      </c>
      <c r="D761">
        <v>45</v>
      </c>
      <c r="E761">
        <v>1543</v>
      </c>
      <c r="F761" t="b">
        <v>0</v>
      </c>
      <c r="G761" t="b">
        <v>1</v>
      </c>
      <c r="H761">
        <v>6</v>
      </c>
      <c r="I761">
        <v>15</v>
      </c>
      <c r="J761" t="s">
        <v>206</v>
      </c>
      <c r="K761" t="s">
        <v>106</v>
      </c>
      <c r="L761" t="s">
        <v>107</v>
      </c>
      <c r="M761" t="s">
        <v>108</v>
      </c>
      <c r="N761" t="s">
        <v>109</v>
      </c>
      <c r="O761" t="s">
        <v>110</v>
      </c>
      <c r="P761" t="s">
        <v>111</v>
      </c>
      <c r="Q761">
        <v>40</v>
      </c>
      <c r="U761" t="s">
        <v>112</v>
      </c>
      <c r="V761" t="s">
        <v>113</v>
      </c>
      <c r="W761" t="str">
        <f t="shared" si="29"/>
        <v>Developing Technology Strategy</v>
      </c>
    </row>
    <row r="762" spans="1:23" x14ac:dyDescent="0.25">
      <c r="A762" t="s">
        <v>262</v>
      </c>
      <c r="B762" s="16" t="s">
        <v>271</v>
      </c>
      <c r="C762" t="str">
        <f t="shared" si="28"/>
        <v>Digital Technology Solutions BSc - IT Consulting</v>
      </c>
      <c r="D762">
        <v>45</v>
      </c>
      <c r="E762">
        <v>1543</v>
      </c>
      <c r="F762" t="b">
        <v>0</v>
      </c>
      <c r="G762" t="b">
        <v>1</v>
      </c>
      <c r="H762">
        <v>6</v>
      </c>
      <c r="I762">
        <v>15</v>
      </c>
      <c r="J762" t="s">
        <v>206</v>
      </c>
      <c r="K762" t="s">
        <v>114</v>
      </c>
      <c r="L762" t="s">
        <v>167</v>
      </c>
      <c r="M762" t="s">
        <v>116</v>
      </c>
      <c r="N762" t="s">
        <v>117</v>
      </c>
      <c r="O762" t="s">
        <v>118</v>
      </c>
      <c r="P762" t="s">
        <v>111</v>
      </c>
      <c r="Q762">
        <v>12</v>
      </c>
      <c r="R762">
        <v>2</v>
      </c>
      <c r="T762">
        <v>2</v>
      </c>
      <c r="U762" t="s">
        <v>112</v>
      </c>
      <c r="V762" t="s">
        <v>113</v>
      </c>
      <c r="W762" t="str">
        <f t="shared" si="29"/>
        <v>Developing Technology Strategy</v>
      </c>
    </row>
    <row r="763" spans="1:23" x14ac:dyDescent="0.25">
      <c r="A763" t="s">
        <v>262</v>
      </c>
      <c r="B763" s="16" t="s">
        <v>271</v>
      </c>
      <c r="C763" t="str">
        <f t="shared" si="28"/>
        <v>Digital Technology Solutions BSc - IT Consulting</v>
      </c>
      <c r="D763">
        <v>45</v>
      </c>
      <c r="E763">
        <v>1543</v>
      </c>
      <c r="F763" t="b">
        <v>0</v>
      </c>
      <c r="G763" t="b">
        <v>1</v>
      </c>
      <c r="H763">
        <v>6</v>
      </c>
      <c r="I763">
        <v>15</v>
      </c>
      <c r="J763" t="s">
        <v>206</v>
      </c>
      <c r="K763" t="s">
        <v>119</v>
      </c>
      <c r="L763" t="s">
        <v>119</v>
      </c>
      <c r="M763" t="s">
        <v>116</v>
      </c>
      <c r="N763" t="s">
        <v>109</v>
      </c>
      <c r="O763" t="s">
        <v>118</v>
      </c>
      <c r="P763" t="s">
        <v>121</v>
      </c>
      <c r="Q763">
        <v>118</v>
      </c>
      <c r="U763" t="s">
        <v>112</v>
      </c>
      <c r="V763" t="s">
        <v>113</v>
      </c>
      <c r="W763" t="str">
        <f t="shared" si="29"/>
        <v>Developing Technology Strategy</v>
      </c>
    </row>
    <row r="764" spans="1:23" x14ac:dyDescent="0.25">
      <c r="A764" t="s">
        <v>262</v>
      </c>
      <c r="B764" s="16" t="s">
        <v>271</v>
      </c>
      <c r="C764" t="str">
        <f t="shared" si="28"/>
        <v>Digital Technology Solutions BSc - IT Consulting</v>
      </c>
      <c r="D764">
        <v>45</v>
      </c>
      <c r="E764">
        <v>1543</v>
      </c>
      <c r="F764" t="b">
        <v>0</v>
      </c>
      <c r="G764" t="b">
        <v>1</v>
      </c>
      <c r="H764">
        <v>6</v>
      </c>
      <c r="I764">
        <v>15</v>
      </c>
      <c r="J764" t="s">
        <v>206</v>
      </c>
      <c r="K764" t="s">
        <v>122</v>
      </c>
      <c r="L764" t="s">
        <v>122</v>
      </c>
      <c r="M764" t="s">
        <v>122</v>
      </c>
      <c r="N764" t="s">
        <v>64</v>
      </c>
      <c r="O764" t="s">
        <v>116</v>
      </c>
      <c r="P764" t="s">
        <v>111</v>
      </c>
      <c r="Q764">
        <v>30</v>
      </c>
      <c r="U764" t="s">
        <v>112</v>
      </c>
      <c r="V764" t="s">
        <v>113</v>
      </c>
      <c r="W764" t="str">
        <f t="shared" si="29"/>
        <v>Developing Technology Strategy</v>
      </c>
    </row>
    <row r="765" spans="1:23" x14ac:dyDescent="0.25">
      <c r="A765" t="s">
        <v>262</v>
      </c>
      <c r="B765" s="16" t="s">
        <v>271</v>
      </c>
      <c r="C765" t="str">
        <f t="shared" si="28"/>
        <v>Digital Technology Solutions BSc - IT Consulting</v>
      </c>
      <c r="D765">
        <v>45</v>
      </c>
      <c r="E765">
        <v>1543</v>
      </c>
      <c r="F765" t="b">
        <v>0</v>
      </c>
      <c r="G765" t="b">
        <v>1</v>
      </c>
      <c r="H765">
        <v>6</v>
      </c>
      <c r="I765">
        <v>14</v>
      </c>
      <c r="J765" t="s">
        <v>208</v>
      </c>
      <c r="K765" t="s">
        <v>106</v>
      </c>
      <c r="L765" t="s">
        <v>107</v>
      </c>
      <c r="M765" t="s">
        <v>108</v>
      </c>
      <c r="N765" t="s">
        <v>109</v>
      </c>
      <c r="O765" t="s">
        <v>110</v>
      </c>
      <c r="P765" t="s">
        <v>111</v>
      </c>
      <c r="Q765">
        <v>40</v>
      </c>
      <c r="U765" t="s">
        <v>112</v>
      </c>
      <c r="V765" t="s">
        <v>113</v>
      </c>
      <c r="W765" t="str">
        <f t="shared" si="29"/>
        <v>Contemporary Issues in Digital Technology</v>
      </c>
    </row>
    <row r="766" spans="1:23" x14ac:dyDescent="0.25">
      <c r="A766" t="s">
        <v>262</v>
      </c>
      <c r="B766" s="16" t="s">
        <v>271</v>
      </c>
      <c r="C766" t="str">
        <f t="shared" si="28"/>
        <v>Digital Technology Solutions BSc - IT Consulting</v>
      </c>
      <c r="D766">
        <v>45</v>
      </c>
      <c r="E766">
        <v>1543</v>
      </c>
      <c r="F766" t="b">
        <v>0</v>
      </c>
      <c r="G766" t="b">
        <v>1</v>
      </c>
      <c r="H766">
        <v>6</v>
      </c>
      <c r="I766">
        <v>14</v>
      </c>
      <c r="J766" t="s">
        <v>208</v>
      </c>
      <c r="K766" t="s">
        <v>114</v>
      </c>
      <c r="L766" t="s">
        <v>167</v>
      </c>
      <c r="M766" t="s">
        <v>116</v>
      </c>
      <c r="N766" t="s">
        <v>117</v>
      </c>
      <c r="O766" t="s">
        <v>118</v>
      </c>
      <c r="P766" t="s">
        <v>111</v>
      </c>
      <c r="Q766">
        <v>12</v>
      </c>
      <c r="R766">
        <v>2</v>
      </c>
      <c r="T766">
        <v>2</v>
      </c>
      <c r="U766" t="s">
        <v>112</v>
      </c>
      <c r="V766" t="s">
        <v>113</v>
      </c>
      <c r="W766" t="str">
        <f t="shared" si="29"/>
        <v>Contemporary Issues in Digital Technology</v>
      </c>
    </row>
    <row r="767" spans="1:23" x14ac:dyDescent="0.25">
      <c r="A767" t="s">
        <v>262</v>
      </c>
      <c r="B767" s="16" t="s">
        <v>271</v>
      </c>
      <c r="C767" t="str">
        <f t="shared" si="28"/>
        <v>Digital Technology Solutions BSc - IT Consulting</v>
      </c>
      <c r="D767">
        <v>45</v>
      </c>
      <c r="E767">
        <v>1543</v>
      </c>
      <c r="F767" t="b">
        <v>0</v>
      </c>
      <c r="G767" t="b">
        <v>1</v>
      </c>
      <c r="H767">
        <v>6</v>
      </c>
      <c r="I767">
        <v>14</v>
      </c>
      <c r="J767" t="s">
        <v>208</v>
      </c>
      <c r="K767" t="s">
        <v>119</v>
      </c>
      <c r="L767" t="s">
        <v>119</v>
      </c>
      <c r="M767" t="s">
        <v>116</v>
      </c>
      <c r="N767" t="s">
        <v>109</v>
      </c>
      <c r="O767" t="s">
        <v>118</v>
      </c>
      <c r="P767" t="s">
        <v>121</v>
      </c>
      <c r="Q767">
        <v>118</v>
      </c>
      <c r="U767" t="s">
        <v>112</v>
      </c>
      <c r="V767" t="s">
        <v>113</v>
      </c>
      <c r="W767" t="str">
        <f t="shared" si="29"/>
        <v>Contemporary Issues in Digital Technology</v>
      </c>
    </row>
    <row r="768" spans="1:23" x14ac:dyDescent="0.25">
      <c r="A768" t="s">
        <v>262</v>
      </c>
      <c r="B768" s="16" t="s">
        <v>271</v>
      </c>
      <c r="C768" t="str">
        <f t="shared" si="28"/>
        <v>Digital Technology Solutions BSc - IT Consulting</v>
      </c>
      <c r="D768">
        <v>45</v>
      </c>
      <c r="E768">
        <v>1543</v>
      </c>
      <c r="F768" t="b">
        <v>0</v>
      </c>
      <c r="G768" t="b">
        <v>1</v>
      </c>
      <c r="H768">
        <v>6</v>
      </c>
      <c r="I768">
        <v>14</v>
      </c>
      <c r="J768" t="s">
        <v>208</v>
      </c>
      <c r="K768" t="s">
        <v>122</v>
      </c>
      <c r="L768" t="s">
        <v>122</v>
      </c>
      <c r="M768" t="s">
        <v>122</v>
      </c>
      <c r="N768" t="s">
        <v>64</v>
      </c>
      <c r="O768" t="s">
        <v>116</v>
      </c>
      <c r="P768" t="s">
        <v>111</v>
      </c>
      <c r="Q768">
        <v>30</v>
      </c>
      <c r="U768" t="s">
        <v>112</v>
      </c>
      <c r="V768" t="s">
        <v>113</v>
      </c>
      <c r="W768" t="str">
        <f t="shared" si="29"/>
        <v>Contemporary Issues in Digital Technology</v>
      </c>
    </row>
    <row r="769" spans="1:23" x14ac:dyDescent="0.25">
      <c r="A769" t="s">
        <v>262</v>
      </c>
      <c r="B769" s="16" t="s">
        <v>271</v>
      </c>
      <c r="C769" t="str">
        <f t="shared" si="28"/>
        <v>Digital Technology Solutions BSc - IT Consulting</v>
      </c>
      <c r="D769">
        <v>45</v>
      </c>
      <c r="E769">
        <v>1543</v>
      </c>
      <c r="F769" t="b">
        <v>0</v>
      </c>
      <c r="G769" t="b">
        <v>1</v>
      </c>
      <c r="H769">
        <v>6</v>
      </c>
      <c r="I769">
        <v>16</v>
      </c>
      <c r="J769" t="s">
        <v>217</v>
      </c>
      <c r="K769" t="s">
        <v>106</v>
      </c>
      <c r="L769" t="s">
        <v>107</v>
      </c>
      <c r="M769" t="s">
        <v>108</v>
      </c>
      <c r="N769" t="s">
        <v>109</v>
      </c>
      <c r="O769" t="s">
        <v>110</v>
      </c>
      <c r="P769" t="s">
        <v>111</v>
      </c>
      <c r="Q769">
        <v>40</v>
      </c>
      <c r="U769" t="s">
        <v>112</v>
      </c>
      <c r="V769" t="s">
        <v>113</v>
      </c>
      <c r="W769" t="str">
        <f t="shared" si="29"/>
        <v>Consulting</v>
      </c>
    </row>
    <row r="770" spans="1:23" x14ac:dyDescent="0.25">
      <c r="A770" t="s">
        <v>262</v>
      </c>
      <c r="B770" s="16" t="s">
        <v>271</v>
      </c>
      <c r="C770" t="str">
        <f t="shared" si="28"/>
        <v>Digital Technology Solutions BSc - IT Consulting</v>
      </c>
      <c r="D770">
        <v>45</v>
      </c>
      <c r="E770">
        <v>1543</v>
      </c>
      <c r="F770" t="b">
        <v>0</v>
      </c>
      <c r="G770" t="b">
        <v>1</v>
      </c>
      <c r="H770">
        <v>6</v>
      </c>
      <c r="I770">
        <v>16</v>
      </c>
      <c r="J770" t="s">
        <v>217</v>
      </c>
      <c r="K770" t="s">
        <v>114</v>
      </c>
      <c r="L770" t="s">
        <v>167</v>
      </c>
      <c r="M770" t="s">
        <v>116</v>
      </c>
      <c r="N770" t="s">
        <v>117</v>
      </c>
      <c r="O770" t="s">
        <v>118</v>
      </c>
      <c r="P770" t="s">
        <v>111</v>
      </c>
      <c r="Q770">
        <v>12</v>
      </c>
      <c r="R770">
        <v>2</v>
      </c>
      <c r="T770">
        <v>2</v>
      </c>
      <c r="U770" t="s">
        <v>112</v>
      </c>
      <c r="V770" t="s">
        <v>113</v>
      </c>
      <c r="W770" t="str">
        <f t="shared" si="29"/>
        <v>Consulting</v>
      </c>
    </row>
    <row r="771" spans="1:23" x14ac:dyDescent="0.25">
      <c r="A771" t="s">
        <v>262</v>
      </c>
      <c r="B771" s="16" t="s">
        <v>271</v>
      </c>
      <c r="C771" t="str">
        <f t="shared" si="28"/>
        <v>Digital Technology Solutions BSc - IT Consulting</v>
      </c>
      <c r="D771">
        <v>45</v>
      </c>
      <c r="E771">
        <v>1543</v>
      </c>
      <c r="F771" t="b">
        <v>0</v>
      </c>
      <c r="G771" t="b">
        <v>1</v>
      </c>
      <c r="H771">
        <v>6</v>
      </c>
      <c r="I771">
        <v>16</v>
      </c>
      <c r="J771" t="s">
        <v>217</v>
      </c>
      <c r="K771" t="s">
        <v>119</v>
      </c>
      <c r="L771" t="s">
        <v>119</v>
      </c>
      <c r="M771" t="s">
        <v>116</v>
      </c>
      <c r="N771" t="s">
        <v>109</v>
      </c>
      <c r="O771" t="s">
        <v>118</v>
      </c>
      <c r="P771" t="s">
        <v>121</v>
      </c>
      <c r="Q771">
        <v>118</v>
      </c>
      <c r="U771" t="s">
        <v>112</v>
      </c>
      <c r="V771" t="s">
        <v>113</v>
      </c>
      <c r="W771" t="str">
        <f t="shared" si="29"/>
        <v>Consulting</v>
      </c>
    </row>
    <row r="772" spans="1:23" x14ac:dyDescent="0.25">
      <c r="A772" t="s">
        <v>262</v>
      </c>
      <c r="B772" s="16" t="s">
        <v>271</v>
      </c>
      <c r="C772" t="str">
        <f t="shared" si="28"/>
        <v>Digital Technology Solutions BSc - IT Consulting</v>
      </c>
      <c r="D772">
        <v>45</v>
      </c>
      <c r="E772">
        <v>1543</v>
      </c>
      <c r="F772" t="b">
        <v>0</v>
      </c>
      <c r="G772" t="b">
        <v>1</v>
      </c>
      <c r="H772">
        <v>6</v>
      </c>
      <c r="I772">
        <v>16</v>
      </c>
      <c r="J772" t="s">
        <v>217</v>
      </c>
      <c r="K772" t="s">
        <v>122</v>
      </c>
      <c r="L772" t="s">
        <v>122</v>
      </c>
      <c r="M772" t="s">
        <v>122</v>
      </c>
      <c r="N772" t="s">
        <v>64</v>
      </c>
      <c r="O772" t="s">
        <v>116</v>
      </c>
      <c r="P772" t="s">
        <v>111</v>
      </c>
      <c r="Q772">
        <v>30</v>
      </c>
      <c r="U772" t="s">
        <v>112</v>
      </c>
      <c r="V772" t="s">
        <v>113</v>
      </c>
      <c r="W772" t="str">
        <f t="shared" si="29"/>
        <v>Consulting</v>
      </c>
    </row>
    <row r="773" spans="1:23" x14ac:dyDescent="0.25">
      <c r="A773" t="s">
        <v>262</v>
      </c>
      <c r="B773" s="16" t="s">
        <v>271</v>
      </c>
      <c r="C773" t="str">
        <f t="shared" si="28"/>
        <v>Digital Technology Solutions BSc - IT Consulting</v>
      </c>
      <c r="D773">
        <v>45</v>
      </c>
      <c r="E773">
        <v>1543</v>
      </c>
      <c r="F773" t="b">
        <v>0</v>
      </c>
      <c r="G773" t="b">
        <v>1</v>
      </c>
      <c r="H773">
        <v>6</v>
      </c>
      <c r="I773">
        <v>17</v>
      </c>
      <c r="J773" t="s">
        <v>151</v>
      </c>
      <c r="K773" t="s">
        <v>106</v>
      </c>
      <c r="L773" t="s">
        <v>107</v>
      </c>
      <c r="M773" t="s">
        <v>108</v>
      </c>
      <c r="N773" t="s">
        <v>109</v>
      </c>
      <c r="O773" t="s">
        <v>110</v>
      </c>
      <c r="P773" t="s">
        <v>111</v>
      </c>
      <c r="Q773">
        <v>40</v>
      </c>
      <c r="U773" t="s">
        <v>112</v>
      </c>
      <c r="V773" t="s">
        <v>113</v>
      </c>
      <c r="W773" t="str">
        <f t="shared" si="29"/>
        <v>Professional Practice and Portfolio Development 3</v>
      </c>
    </row>
    <row r="774" spans="1:23" x14ac:dyDescent="0.25">
      <c r="A774" t="s">
        <v>262</v>
      </c>
      <c r="B774" s="16" t="s">
        <v>271</v>
      </c>
      <c r="C774" t="str">
        <f t="shared" si="28"/>
        <v>Digital Technology Solutions BSc - IT Consulting</v>
      </c>
      <c r="D774">
        <v>45</v>
      </c>
      <c r="E774">
        <v>1543</v>
      </c>
      <c r="F774" t="b">
        <v>0</v>
      </c>
      <c r="G774" t="b">
        <v>1</v>
      </c>
      <c r="H774">
        <v>6</v>
      </c>
      <c r="I774">
        <v>17</v>
      </c>
      <c r="J774" t="s">
        <v>151</v>
      </c>
      <c r="K774" t="s">
        <v>114</v>
      </c>
      <c r="L774" t="s">
        <v>167</v>
      </c>
      <c r="M774" t="s">
        <v>116</v>
      </c>
      <c r="N774" t="s">
        <v>117</v>
      </c>
      <c r="O774" t="s">
        <v>118</v>
      </c>
      <c r="P774" t="s">
        <v>111</v>
      </c>
      <c r="Q774">
        <v>12</v>
      </c>
      <c r="R774">
        <v>2</v>
      </c>
      <c r="T774">
        <v>2</v>
      </c>
      <c r="U774" t="s">
        <v>112</v>
      </c>
      <c r="V774" t="s">
        <v>113</v>
      </c>
      <c r="W774" t="str">
        <f t="shared" si="29"/>
        <v>Professional Practice and Portfolio Development 3</v>
      </c>
    </row>
    <row r="775" spans="1:23" x14ac:dyDescent="0.25">
      <c r="A775" t="s">
        <v>262</v>
      </c>
      <c r="B775" s="16" t="s">
        <v>271</v>
      </c>
      <c r="C775" t="str">
        <f t="shared" si="28"/>
        <v>Digital Technology Solutions BSc - IT Consulting</v>
      </c>
      <c r="D775">
        <v>45</v>
      </c>
      <c r="E775">
        <v>1543</v>
      </c>
      <c r="F775" t="b">
        <v>0</v>
      </c>
      <c r="G775" t="b">
        <v>1</v>
      </c>
      <c r="H775">
        <v>6</v>
      </c>
      <c r="I775">
        <v>17</v>
      </c>
      <c r="J775" t="s">
        <v>151</v>
      </c>
      <c r="K775" t="s">
        <v>119</v>
      </c>
      <c r="L775" t="s">
        <v>119</v>
      </c>
      <c r="M775" t="s">
        <v>116</v>
      </c>
      <c r="N775" t="s">
        <v>109</v>
      </c>
      <c r="O775" t="s">
        <v>118</v>
      </c>
      <c r="P775" t="s">
        <v>121</v>
      </c>
      <c r="Q775">
        <v>118</v>
      </c>
      <c r="U775" t="s">
        <v>112</v>
      </c>
      <c r="V775" t="s">
        <v>113</v>
      </c>
      <c r="W775" t="str">
        <f t="shared" si="29"/>
        <v>Professional Practice and Portfolio Development 3</v>
      </c>
    </row>
    <row r="776" spans="1:23" x14ac:dyDescent="0.25">
      <c r="A776" t="s">
        <v>262</v>
      </c>
      <c r="B776" s="16" t="s">
        <v>271</v>
      </c>
      <c r="C776" t="str">
        <f t="shared" si="28"/>
        <v>Digital Technology Solutions BSc - IT Consulting</v>
      </c>
      <c r="D776">
        <v>45</v>
      </c>
      <c r="E776">
        <v>1543</v>
      </c>
      <c r="F776" t="b">
        <v>0</v>
      </c>
      <c r="G776" t="b">
        <v>1</v>
      </c>
      <c r="H776">
        <v>6</v>
      </c>
      <c r="I776">
        <v>17</v>
      </c>
      <c r="J776" t="s">
        <v>151</v>
      </c>
      <c r="K776" t="s">
        <v>122</v>
      </c>
      <c r="L776" t="s">
        <v>122</v>
      </c>
      <c r="M776" t="s">
        <v>122</v>
      </c>
      <c r="N776" t="s">
        <v>64</v>
      </c>
      <c r="O776" t="s">
        <v>116</v>
      </c>
      <c r="P776" t="s">
        <v>111</v>
      </c>
      <c r="Q776">
        <v>30</v>
      </c>
      <c r="U776" t="s">
        <v>112</v>
      </c>
      <c r="V776" t="s">
        <v>113</v>
      </c>
      <c r="W776" t="str">
        <f t="shared" si="29"/>
        <v>Professional Practice and Portfolio Development 3</v>
      </c>
    </row>
    <row r="777" spans="1:23" x14ac:dyDescent="0.25">
      <c r="A777" t="s">
        <v>262</v>
      </c>
      <c r="B777" s="16" t="s">
        <v>271</v>
      </c>
      <c r="C777" t="str">
        <f t="shared" si="28"/>
        <v>Digital Technology Solutions BSc - IT Consulting</v>
      </c>
      <c r="D777">
        <v>45</v>
      </c>
      <c r="E777">
        <v>1543</v>
      </c>
      <c r="F777" t="b">
        <v>0</v>
      </c>
      <c r="G777" t="b">
        <v>1</v>
      </c>
      <c r="H777">
        <v>6</v>
      </c>
      <c r="I777">
        <v>18</v>
      </c>
      <c r="J777" t="s">
        <v>209</v>
      </c>
      <c r="K777" t="s">
        <v>106</v>
      </c>
      <c r="L777" t="s">
        <v>107</v>
      </c>
      <c r="M777" t="s">
        <v>108</v>
      </c>
      <c r="N777" t="s">
        <v>109</v>
      </c>
      <c r="O777" t="s">
        <v>110</v>
      </c>
      <c r="P777" t="s">
        <v>111</v>
      </c>
      <c r="Q777">
        <v>40</v>
      </c>
      <c r="U777" t="s">
        <v>112</v>
      </c>
      <c r="V777" t="s">
        <v>113</v>
      </c>
      <c r="W777" t="str">
        <f t="shared" si="29"/>
        <v>Major Project</v>
      </c>
    </row>
    <row r="778" spans="1:23" x14ac:dyDescent="0.25">
      <c r="A778" t="s">
        <v>262</v>
      </c>
      <c r="B778" s="16" t="s">
        <v>271</v>
      </c>
      <c r="C778" t="str">
        <f t="shared" si="28"/>
        <v>Digital Technology Solutions BSc - IT Consulting</v>
      </c>
      <c r="D778">
        <v>45</v>
      </c>
      <c r="E778">
        <v>1543</v>
      </c>
      <c r="F778" t="b">
        <v>0</v>
      </c>
      <c r="G778" t="b">
        <v>1</v>
      </c>
      <c r="H778">
        <v>6</v>
      </c>
      <c r="I778">
        <v>18</v>
      </c>
      <c r="J778" t="s">
        <v>209</v>
      </c>
      <c r="K778" t="s">
        <v>114</v>
      </c>
      <c r="L778" t="s">
        <v>167</v>
      </c>
      <c r="M778" t="s">
        <v>116</v>
      </c>
      <c r="N778" t="s">
        <v>117</v>
      </c>
      <c r="O778" t="s">
        <v>118</v>
      </c>
      <c r="P778" t="s">
        <v>111</v>
      </c>
      <c r="Q778">
        <v>12</v>
      </c>
      <c r="R778">
        <v>2</v>
      </c>
      <c r="T778">
        <v>2</v>
      </c>
      <c r="U778" t="s">
        <v>112</v>
      </c>
      <c r="V778" t="s">
        <v>113</v>
      </c>
      <c r="W778" t="str">
        <f t="shared" si="29"/>
        <v>Major Project</v>
      </c>
    </row>
    <row r="779" spans="1:23" x14ac:dyDescent="0.25">
      <c r="A779" t="s">
        <v>262</v>
      </c>
      <c r="B779" s="16" t="s">
        <v>271</v>
      </c>
      <c r="C779" t="str">
        <f t="shared" si="28"/>
        <v>Digital Technology Solutions BSc - IT Consulting</v>
      </c>
      <c r="D779">
        <v>45</v>
      </c>
      <c r="E779">
        <v>1543</v>
      </c>
      <c r="F779" t="b">
        <v>0</v>
      </c>
      <c r="G779" t="b">
        <v>1</v>
      </c>
      <c r="H779">
        <v>6</v>
      </c>
      <c r="I779">
        <v>18</v>
      </c>
      <c r="J779" t="s">
        <v>209</v>
      </c>
      <c r="K779" t="s">
        <v>119</v>
      </c>
      <c r="L779" t="s">
        <v>119</v>
      </c>
      <c r="M779" t="s">
        <v>116</v>
      </c>
      <c r="N779" t="s">
        <v>109</v>
      </c>
      <c r="O779" t="s">
        <v>118</v>
      </c>
      <c r="P779" t="s">
        <v>121</v>
      </c>
      <c r="Q779">
        <v>218</v>
      </c>
      <c r="U779" t="s">
        <v>112</v>
      </c>
      <c r="V779" t="s">
        <v>113</v>
      </c>
      <c r="W779" t="str">
        <f t="shared" si="29"/>
        <v>Major Project</v>
      </c>
    </row>
    <row r="780" spans="1:23" x14ac:dyDescent="0.25">
      <c r="A780" t="s">
        <v>262</v>
      </c>
      <c r="B780" s="16" t="s">
        <v>271</v>
      </c>
      <c r="C780" t="str">
        <f t="shared" si="28"/>
        <v>Digital Technology Solutions BSc - IT Consulting</v>
      </c>
      <c r="D780">
        <v>45</v>
      </c>
      <c r="E780">
        <v>1543</v>
      </c>
      <c r="F780" t="b">
        <v>0</v>
      </c>
      <c r="G780" t="b">
        <v>1</v>
      </c>
      <c r="H780">
        <v>6</v>
      </c>
      <c r="I780">
        <v>18</v>
      </c>
      <c r="J780" t="s">
        <v>209</v>
      </c>
      <c r="K780" t="s">
        <v>122</v>
      </c>
      <c r="L780" t="s">
        <v>122</v>
      </c>
      <c r="M780" t="s">
        <v>122</v>
      </c>
      <c r="N780" t="s">
        <v>64</v>
      </c>
      <c r="O780" t="s">
        <v>116</v>
      </c>
      <c r="P780" t="s">
        <v>111</v>
      </c>
      <c r="Q780">
        <v>30</v>
      </c>
      <c r="U780" t="s">
        <v>112</v>
      </c>
      <c r="V780" t="s">
        <v>113</v>
      </c>
      <c r="W780" t="str">
        <f t="shared" si="29"/>
        <v>Major Project</v>
      </c>
    </row>
    <row r="781" spans="1:23" x14ac:dyDescent="0.25">
      <c r="A781" t="s">
        <v>273</v>
      </c>
      <c r="B781" s="16" t="s">
        <v>266</v>
      </c>
      <c r="C781" t="str">
        <f t="shared" si="28"/>
        <v>Digital Technology Solutions MSc - Software Engineering</v>
      </c>
      <c r="D781">
        <v>30</v>
      </c>
      <c r="E781">
        <v>774</v>
      </c>
      <c r="F781" t="b">
        <v>1</v>
      </c>
      <c r="G781" t="b">
        <v>1</v>
      </c>
      <c r="H781">
        <v>7</v>
      </c>
      <c r="I781">
        <v>1</v>
      </c>
      <c r="J781" t="s">
        <v>274</v>
      </c>
      <c r="K781" t="s">
        <v>106</v>
      </c>
      <c r="L781" t="s">
        <v>107</v>
      </c>
      <c r="M781" t="s">
        <v>108</v>
      </c>
      <c r="N781" t="s">
        <v>109</v>
      </c>
      <c r="O781" t="s">
        <v>110</v>
      </c>
      <c r="P781" t="s">
        <v>111</v>
      </c>
      <c r="Q781">
        <v>40</v>
      </c>
      <c r="U781" t="s">
        <v>112</v>
      </c>
      <c r="V781" t="s">
        <v>113</v>
      </c>
      <c r="W781" t="str">
        <f t="shared" ref="W781:W864" si="30">IF(RIGHT(J781)=")",LEFT(J781,FIND("(",J781)-2),J781)</f>
        <v>Business and Technology</v>
      </c>
    </row>
    <row r="782" spans="1:23" x14ac:dyDescent="0.25">
      <c r="A782" t="s">
        <v>273</v>
      </c>
      <c r="B782" s="16" t="s">
        <v>266</v>
      </c>
      <c r="C782" t="str">
        <f t="shared" si="28"/>
        <v>Digital Technology Solutions MSc - Software Engineering</v>
      </c>
      <c r="D782">
        <v>30</v>
      </c>
      <c r="E782">
        <v>774</v>
      </c>
      <c r="F782" t="b">
        <v>1</v>
      </c>
      <c r="G782" t="b">
        <v>1</v>
      </c>
      <c r="H782">
        <v>7</v>
      </c>
      <c r="I782">
        <v>1</v>
      </c>
      <c r="J782" t="s">
        <v>274</v>
      </c>
      <c r="K782" t="s">
        <v>114</v>
      </c>
      <c r="L782" t="s">
        <v>154</v>
      </c>
      <c r="M782" t="s">
        <v>116</v>
      </c>
      <c r="N782" t="s">
        <v>117</v>
      </c>
      <c r="O782" t="s">
        <v>118</v>
      </c>
      <c r="P782" t="s">
        <v>111</v>
      </c>
      <c r="Q782">
        <v>24</v>
      </c>
      <c r="R782">
        <v>4</v>
      </c>
      <c r="T782">
        <v>4</v>
      </c>
      <c r="U782" t="s">
        <v>112</v>
      </c>
      <c r="V782" t="s">
        <v>113</v>
      </c>
      <c r="W782" t="str">
        <f t="shared" si="30"/>
        <v>Business and Technology</v>
      </c>
    </row>
    <row r="783" spans="1:23" x14ac:dyDescent="0.25">
      <c r="A783" t="s">
        <v>273</v>
      </c>
      <c r="B783" s="16" t="s">
        <v>266</v>
      </c>
      <c r="C783" t="str">
        <f t="shared" si="28"/>
        <v>Digital Technology Solutions MSc - Software Engineering</v>
      </c>
      <c r="D783">
        <v>30</v>
      </c>
      <c r="E783">
        <v>774</v>
      </c>
      <c r="F783" t="b">
        <v>1</v>
      </c>
      <c r="G783" t="b">
        <v>1</v>
      </c>
      <c r="H783">
        <v>7</v>
      </c>
      <c r="I783">
        <v>1</v>
      </c>
      <c r="J783" t="s">
        <v>274</v>
      </c>
      <c r="K783" t="s">
        <v>119</v>
      </c>
      <c r="L783" t="s">
        <v>119</v>
      </c>
      <c r="M783" t="s">
        <v>116</v>
      </c>
      <c r="N783" t="s">
        <v>109</v>
      </c>
      <c r="O783" t="s">
        <v>118</v>
      </c>
      <c r="P783" t="s">
        <v>121</v>
      </c>
      <c r="Q783">
        <v>106</v>
      </c>
      <c r="U783" t="s">
        <v>112</v>
      </c>
      <c r="V783" t="s">
        <v>113</v>
      </c>
      <c r="W783" t="str">
        <f t="shared" si="30"/>
        <v>Business and Technology</v>
      </c>
    </row>
    <row r="784" spans="1:23" x14ac:dyDescent="0.25">
      <c r="A784" t="s">
        <v>273</v>
      </c>
      <c r="B784" s="16" t="s">
        <v>266</v>
      </c>
      <c r="C784" t="str">
        <f t="shared" si="28"/>
        <v>Digital Technology Solutions MSc - Software Engineering</v>
      </c>
      <c r="D784">
        <v>30</v>
      </c>
      <c r="E784">
        <v>774</v>
      </c>
      <c r="F784" t="b">
        <v>1</v>
      </c>
      <c r="G784" t="b">
        <v>1</v>
      </c>
      <c r="H784">
        <v>7</v>
      </c>
      <c r="I784">
        <v>1</v>
      </c>
      <c r="J784" t="s">
        <v>274</v>
      </c>
      <c r="K784" t="s">
        <v>122</v>
      </c>
      <c r="L784" t="s">
        <v>122</v>
      </c>
      <c r="M784" t="s">
        <v>122</v>
      </c>
      <c r="N784" t="s">
        <v>64</v>
      </c>
      <c r="O784" t="s">
        <v>116</v>
      </c>
      <c r="P784" t="s">
        <v>111</v>
      </c>
      <c r="Q784">
        <v>30</v>
      </c>
      <c r="U784" t="s">
        <v>112</v>
      </c>
      <c r="V784" t="s">
        <v>113</v>
      </c>
      <c r="W784" t="str">
        <f t="shared" si="30"/>
        <v>Business and Technology</v>
      </c>
    </row>
    <row r="785" spans="1:23" x14ac:dyDescent="0.25">
      <c r="A785" t="s">
        <v>273</v>
      </c>
      <c r="B785" s="16" t="s">
        <v>266</v>
      </c>
      <c r="C785" t="str">
        <f t="shared" si="28"/>
        <v>Digital Technology Solutions MSc - Software Engineering</v>
      </c>
      <c r="D785">
        <v>30</v>
      </c>
      <c r="E785">
        <v>774</v>
      </c>
      <c r="F785" t="b">
        <v>1</v>
      </c>
      <c r="G785" t="b">
        <v>1</v>
      </c>
      <c r="H785">
        <v>7</v>
      </c>
      <c r="I785">
        <v>2</v>
      </c>
      <c r="J785" t="s">
        <v>275</v>
      </c>
      <c r="K785" t="s">
        <v>106</v>
      </c>
      <c r="L785" t="s">
        <v>107</v>
      </c>
      <c r="M785" t="s">
        <v>108</v>
      </c>
      <c r="N785" t="s">
        <v>109</v>
      </c>
      <c r="O785" t="s">
        <v>110</v>
      </c>
      <c r="P785" t="s">
        <v>111</v>
      </c>
      <c r="Q785">
        <v>40</v>
      </c>
      <c r="U785" t="s">
        <v>112</v>
      </c>
      <c r="V785" t="s">
        <v>113</v>
      </c>
      <c r="W785" t="str">
        <f t="shared" si="30"/>
        <v>Technical and Digital Leadership</v>
      </c>
    </row>
    <row r="786" spans="1:23" x14ac:dyDescent="0.25">
      <c r="A786" t="s">
        <v>273</v>
      </c>
      <c r="B786" s="16" t="s">
        <v>266</v>
      </c>
      <c r="C786" t="str">
        <f t="shared" si="28"/>
        <v>Digital Technology Solutions MSc - Software Engineering</v>
      </c>
      <c r="D786">
        <v>30</v>
      </c>
      <c r="E786">
        <v>774</v>
      </c>
      <c r="F786" t="b">
        <v>1</v>
      </c>
      <c r="G786" t="b">
        <v>1</v>
      </c>
      <c r="H786">
        <v>7</v>
      </c>
      <c r="I786">
        <v>2</v>
      </c>
      <c r="J786" t="s">
        <v>275</v>
      </c>
      <c r="K786" t="s">
        <v>114</v>
      </c>
      <c r="L786" t="s">
        <v>154</v>
      </c>
      <c r="M786" t="s">
        <v>116</v>
      </c>
      <c r="N786" t="s">
        <v>117</v>
      </c>
      <c r="O786" t="s">
        <v>118</v>
      </c>
      <c r="P786" t="s">
        <v>111</v>
      </c>
      <c r="Q786">
        <v>24</v>
      </c>
      <c r="R786">
        <v>4</v>
      </c>
      <c r="T786">
        <v>4</v>
      </c>
      <c r="U786" t="s">
        <v>112</v>
      </c>
      <c r="V786" t="s">
        <v>113</v>
      </c>
      <c r="W786" t="str">
        <f t="shared" si="30"/>
        <v>Technical and Digital Leadership</v>
      </c>
    </row>
    <row r="787" spans="1:23" x14ac:dyDescent="0.25">
      <c r="A787" t="s">
        <v>273</v>
      </c>
      <c r="B787" s="16" t="s">
        <v>266</v>
      </c>
      <c r="C787" t="str">
        <f t="shared" si="28"/>
        <v>Digital Technology Solutions MSc - Software Engineering</v>
      </c>
      <c r="D787">
        <v>30</v>
      </c>
      <c r="E787">
        <v>774</v>
      </c>
      <c r="F787" t="b">
        <v>1</v>
      </c>
      <c r="G787" t="b">
        <v>1</v>
      </c>
      <c r="H787">
        <v>7</v>
      </c>
      <c r="I787">
        <v>2</v>
      </c>
      <c r="J787" t="s">
        <v>275</v>
      </c>
      <c r="K787" t="s">
        <v>119</v>
      </c>
      <c r="L787" t="s">
        <v>119</v>
      </c>
      <c r="M787" t="s">
        <v>116</v>
      </c>
      <c r="N787" t="s">
        <v>109</v>
      </c>
      <c r="O787" t="s">
        <v>118</v>
      </c>
      <c r="P787" t="s">
        <v>121</v>
      </c>
      <c r="Q787">
        <v>106</v>
      </c>
      <c r="U787" t="s">
        <v>112</v>
      </c>
      <c r="V787" t="s">
        <v>113</v>
      </c>
      <c r="W787" t="str">
        <f t="shared" si="30"/>
        <v>Technical and Digital Leadership</v>
      </c>
    </row>
    <row r="788" spans="1:23" x14ac:dyDescent="0.25">
      <c r="A788" t="s">
        <v>273</v>
      </c>
      <c r="B788" s="16" t="s">
        <v>266</v>
      </c>
      <c r="C788" t="str">
        <f t="shared" si="28"/>
        <v>Digital Technology Solutions MSc - Software Engineering</v>
      </c>
      <c r="D788">
        <v>30</v>
      </c>
      <c r="E788">
        <v>774</v>
      </c>
      <c r="F788" t="b">
        <v>1</v>
      </c>
      <c r="G788" t="b">
        <v>1</v>
      </c>
      <c r="H788">
        <v>7</v>
      </c>
      <c r="I788">
        <v>2</v>
      </c>
      <c r="J788" t="s">
        <v>275</v>
      </c>
      <c r="K788" t="s">
        <v>122</v>
      </c>
      <c r="L788" t="s">
        <v>122</v>
      </c>
      <c r="M788" t="s">
        <v>122</v>
      </c>
      <c r="N788" t="s">
        <v>64</v>
      </c>
      <c r="O788" t="s">
        <v>116</v>
      </c>
      <c r="P788" t="s">
        <v>111</v>
      </c>
      <c r="Q788">
        <v>30</v>
      </c>
      <c r="U788" t="s">
        <v>112</v>
      </c>
      <c r="V788" t="s">
        <v>113</v>
      </c>
      <c r="W788" t="str">
        <f t="shared" si="30"/>
        <v>Technical and Digital Leadership</v>
      </c>
    </row>
    <row r="789" spans="1:23" x14ac:dyDescent="0.25">
      <c r="A789" t="s">
        <v>273</v>
      </c>
      <c r="B789" s="16" t="s">
        <v>266</v>
      </c>
      <c r="C789" t="str">
        <f t="shared" ref="C789:C852" si="31">IF(B789="N/A",A789,A789&amp;" - "&amp;B789)</f>
        <v>Digital Technology Solutions MSc - Software Engineering</v>
      </c>
      <c r="D789">
        <v>30</v>
      </c>
      <c r="E789">
        <v>774</v>
      </c>
      <c r="F789" t="b">
        <v>1</v>
      </c>
      <c r="G789" t="b">
        <v>1</v>
      </c>
      <c r="H789">
        <v>7</v>
      </c>
      <c r="I789">
        <v>4</v>
      </c>
      <c r="J789" t="s">
        <v>276</v>
      </c>
      <c r="K789" t="s">
        <v>106</v>
      </c>
      <c r="L789" t="s">
        <v>107</v>
      </c>
      <c r="M789" t="s">
        <v>108</v>
      </c>
      <c r="N789" t="s">
        <v>109</v>
      </c>
      <c r="O789" t="s">
        <v>110</v>
      </c>
      <c r="P789" t="s">
        <v>111</v>
      </c>
      <c r="Q789">
        <v>40</v>
      </c>
      <c r="U789" t="s">
        <v>112</v>
      </c>
      <c r="V789" t="s">
        <v>113</v>
      </c>
      <c r="W789" t="str">
        <f t="shared" si="30"/>
        <v>Professional Practice 1</v>
      </c>
    </row>
    <row r="790" spans="1:23" x14ac:dyDescent="0.25">
      <c r="A790" t="s">
        <v>273</v>
      </c>
      <c r="B790" s="16" t="s">
        <v>266</v>
      </c>
      <c r="C790" t="str">
        <f t="shared" si="31"/>
        <v>Digital Technology Solutions MSc - Software Engineering</v>
      </c>
      <c r="D790">
        <v>30</v>
      </c>
      <c r="E790">
        <v>774</v>
      </c>
      <c r="F790" t="b">
        <v>1</v>
      </c>
      <c r="G790" t="b">
        <v>1</v>
      </c>
      <c r="H790">
        <v>7</v>
      </c>
      <c r="I790">
        <v>4</v>
      </c>
      <c r="J790" t="s">
        <v>276</v>
      </c>
      <c r="K790" t="s">
        <v>114</v>
      </c>
      <c r="L790" t="s">
        <v>167</v>
      </c>
      <c r="M790" t="s">
        <v>116</v>
      </c>
      <c r="N790" t="s">
        <v>117</v>
      </c>
      <c r="O790" t="s">
        <v>118</v>
      </c>
      <c r="P790" t="s">
        <v>111</v>
      </c>
      <c r="Q790">
        <v>12</v>
      </c>
      <c r="R790">
        <v>2</v>
      </c>
      <c r="T790">
        <v>2</v>
      </c>
      <c r="U790" t="s">
        <v>112</v>
      </c>
      <c r="V790" t="s">
        <v>113</v>
      </c>
      <c r="W790" t="str">
        <f t="shared" si="30"/>
        <v>Professional Practice 1</v>
      </c>
    </row>
    <row r="791" spans="1:23" x14ac:dyDescent="0.25">
      <c r="A791" t="s">
        <v>273</v>
      </c>
      <c r="B791" s="16" t="s">
        <v>266</v>
      </c>
      <c r="C791" t="str">
        <f t="shared" si="31"/>
        <v>Digital Technology Solutions MSc - Software Engineering</v>
      </c>
      <c r="D791">
        <v>30</v>
      </c>
      <c r="E791">
        <v>774</v>
      </c>
      <c r="F791" t="b">
        <v>1</v>
      </c>
      <c r="G791" t="b">
        <v>1</v>
      </c>
      <c r="H791">
        <v>7</v>
      </c>
      <c r="I791">
        <v>4</v>
      </c>
      <c r="J791" t="s">
        <v>276</v>
      </c>
      <c r="K791" t="s">
        <v>119</v>
      </c>
      <c r="L791" t="s">
        <v>119</v>
      </c>
      <c r="M791" t="s">
        <v>116</v>
      </c>
      <c r="N791" t="s">
        <v>109</v>
      </c>
      <c r="O791" t="s">
        <v>118</v>
      </c>
      <c r="P791" t="s">
        <v>121</v>
      </c>
      <c r="Q791">
        <v>118</v>
      </c>
      <c r="U791" t="s">
        <v>112</v>
      </c>
      <c r="V791" t="s">
        <v>113</v>
      </c>
      <c r="W791" t="str">
        <f t="shared" si="30"/>
        <v>Professional Practice 1</v>
      </c>
    </row>
    <row r="792" spans="1:23" x14ac:dyDescent="0.25">
      <c r="A792" t="s">
        <v>273</v>
      </c>
      <c r="B792" s="16" t="s">
        <v>266</v>
      </c>
      <c r="C792" t="str">
        <f t="shared" si="31"/>
        <v>Digital Technology Solutions MSc - Software Engineering</v>
      </c>
      <c r="D792">
        <v>30</v>
      </c>
      <c r="E792">
        <v>774</v>
      </c>
      <c r="F792" t="b">
        <v>1</v>
      </c>
      <c r="G792" t="b">
        <v>1</v>
      </c>
      <c r="H792">
        <v>7</v>
      </c>
      <c r="I792">
        <v>4</v>
      </c>
      <c r="J792" t="s">
        <v>276</v>
      </c>
      <c r="K792" t="s">
        <v>122</v>
      </c>
      <c r="L792" t="s">
        <v>122</v>
      </c>
      <c r="M792" t="s">
        <v>122</v>
      </c>
      <c r="N792" t="s">
        <v>64</v>
      </c>
      <c r="O792" t="s">
        <v>116</v>
      </c>
      <c r="P792" t="s">
        <v>111</v>
      </c>
      <c r="Q792">
        <v>30</v>
      </c>
      <c r="U792" t="s">
        <v>112</v>
      </c>
      <c r="V792" t="s">
        <v>113</v>
      </c>
      <c r="W792" t="str">
        <f t="shared" si="30"/>
        <v>Professional Practice 1</v>
      </c>
    </row>
    <row r="793" spans="1:23" x14ac:dyDescent="0.25">
      <c r="A793" t="s">
        <v>273</v>
      </c>
      <c r="B793" s="16" t="s">
        <v>266</v>
      </c>
      <c r="C793" t="str">
        <f t="shared" si="31"/>
        <v>Digital Technology Solutions MSc - Software Engineering</v>
      </c>
      <c r="D793">
        <v>30</v>
      </c>
      <c r="E793">
        <v>774</v>
      </c>
      <c r="F793" t="b">
        <v>1</v>
      </c>
      <c r="G793" t="b">
        <v>1</v>
      </c>
      <c r="H793">
        <v>7</v>
      </c>
      <c r="I793">
        <v>5</v>
      </c>
      <c r="J793" t="s">
        <v>277</v>
      </c>
      <c r="K793" t="s">
        <v>106</v>
      </c>
      <c r="L793" t="s">
        <v>107</v>
      </c>
      <c r="M793" t="s">
        <v>108</v>
      </c>
      <c r="N793" t="s">
        <v>109</v>
      </c>
      <c r="O793" t="s">
        <v>110</v>
      </c>
      <c r="P793" t="s">
        <v>111</v>
      </c>
      <c r="Q793">
        <v>40</v>
      </c>
      <c r="U793" t="s">
        <v>112</v>
      </c>
      <c r="V793" t="s">
        <v>113</v>
      </c>
      <c r="W793" t="str">
        <f t="shared" si="30"/>
        <v>Professional Practice 2</v>
      </c>
    </row>
    <row r="794" spans="1:23" x14ac:dyDescent="0.25">
      <c r="A794" t="s">
        <v>273</v>
      </c>
      <c r="B794" s="16" t="s">
        <v>266</v>
      </c>
      <c r="C794" t="str">
        <f t="shared" si="31"/>
        <v>Digital Technology Solutions MSc - Software Engineering</v>
      </c>
      <c r="D794">
        <v>30</v>
      </c>
      <c r="E794">
        <v>774</v>
      </c>
      <c r="F794" t="b">
        <v>1</v>
      </c>
      <c r="G794" t="b">
        <v>1</v>
      </c>
      <c r="H794">
        <v>7</v>
      </c>
      <c r="I794">
        <v>5</v>
      </c>
      <c r="J794" t="s">
        <v>277</v>
      </c>
      <c r="K794" t="s">
        <v>114</v>
      </c>
      <c r="L794" t="s">
        <v>167</v>
      </c>
      <c r="M794" t="s">
        <v>116</v>
      </c>
      <c r="N794" t="s">
        <v>117</v>
      </c>
      <c r="O794" t="s">
        <v>118</v>
      </c>
      <c r="P794" t="s">
        <v>111</v>
      </c>
      <c r="Q794">
        <v>12</v>
      </c>
      <c r="R794">
        <v>2</v>
      </c>
      <c r="T794">
        <v>2</v>
      </c>
      <c r="U794" t="s">
        <v>112</v>
      </c>
      <c r="V794" t="s">
        <v>113</v>
      </c>
      <c r="W794" t="str">
        <f t="shared" si="30"/>
        <v>Professional Practice 2</v>
      </c>
    </row>
    <row r="795" spans="1:23" x14ac:dyDescent="0.25">
      <c r="A795" t="s">
        <v>273</v>
      </c>
      <c r="B795" s="16" t="s">
        <v>266</v>
      </c>
      <c r="C795" t="str">
        <f t="shared" si="31"/>
        <v>Digital Technology Solutions MSc - Software Engineering</v>
      </c>
      <c r="D795">
        <v>30</v>
      </c>
      <c r="E795">
        <v>774</v>
      </c>
      <c r="F795" t="b">
        <v>1</v>
      </c>
      <c r="G795" t="b">
        <v>1</v>
      </c>
      <c r="H795">
        <v>7</v>
      </c>
      <c r="I795">
        <v>5</v>
      </c>
      <c r="J795" t="s">
        <v>277</v>
      </c>
      <c r="K795" t="s">
        <v>119</v>
      </c>
      <c r="L795" t="s">
        <v>119</v>
      </c>
      <c r="M795" t="s">
        <v>116</v>
      </c>
      <c r="N795" t="s">
        <v>109</v>
      </c>
      <c r="O795" t="s">
        <v>118</v>
      </c>
      <c r="P795" t="s">
        <v>121</v>
      </c>
      <c r="Q795">
        <v>118</v>
      </c>
      <c r="U795" t="s">
        <v>112</v>
      </c>
      <c r="V795" t="s">
        <v>113</v>
      </c>
      <c r="W795" t="str">
        <f t="shared" si="30"/>
        <v>Professional Practice 2</v>
      </c>
    </row>
    <row r="796" spans="1:23" x14ac:dyDescent="0.25">
      <c r="A796" t="s">
        <v>273</v>
      </c>
      <c r="B796" s="16" t="s">
        <v>266</v>
      </c>
      <c r="C796" t="str">
        <f t="shared" si="31"/>
        <v>Digital Technology Solutions MSc - Software Engineering</v>
      </c>
      <c r="D796">
        <v>30</v>
      </c>
      <c r="E796">
        <v>774</v>
      </c>
      <c r="F796" t="b">
        <v>1</v>
      </c>
      <c r="G796" t="b">
        <v>1</v>
      </c>
      <c r="H796">
        <v>7</v>
      </c>
      <c r="I796">
        <v>5</v>
      </c>
      <c r="J796" t="s">
        <v>277</v>
      </c>
      <c r="K796" t="s">
        <v>122</v>
      </c>
      <c r="L796" t="s">
        <v>122</v>
      </c>
      <c r="M796" t="s">
        <v>122</v>
      </c>
      <c r="N796" t="s">
        <v>64</v>
      </c>
      <c r="O796" t="s">
        <v>116</v>
      </c>
      <c r="P796" t="s">
        <v>111</v>
      </c>
      <c r="Q796">
        <v>30</v>
      </c>
      <c r="U796" t="s">
        <v>112</v>
      </c>
      <c r="V796" t="s">
        <v>113</v>
      </c>
      <c r="W796" t="str">
        <f t="shared" si="30"/>
        <v>Professional Practice 2</v>
      </c>
    </row>
    <row r="797" spans="1:23" x14ac:dyDescent="0.25">
      <c r="A797" t="s">
        <v>273</v>
      </c>
      <c r="B797" s="16" t="s">
        <v>266</v>
      </c>
      <c r="C797" t="str">
        <f t="shared" si="31"/>
        <v>Digital Technology Solutions MSc - Software Engineering</v>
      </c>
      <c r="D797">
        <v>30</v>
      </c>
      <c r="E797">
        <v>774</v>
      </c>
      <c r="F797" t="b">
        <v>1</v>
      </c>
      <c r="G797" t="b">
        <v>1</v>
      </c>
      <c r="H797">
        <v>7</v>
      </c>
      <c r="I797">
        <v>6</v>
      </c>
      <c r="J797" t="s">
        <v>278</v>
      </c>
      <c r="K797" t="s">
        <v>106</v>
      </c>
      <c r="L797" t="s">
        <v>107</v>
      </c>
      <c r="M797" t="s">
        <v>108</v>
      </c>
      <c r="N797" t="s">
        <v>109</v>
      </c>
      <c r="O797" t="s">
        <v>110</v>
      </c>
      <c r="P797" t="s">
        <v>111</v>
      </c>
      <c r="Q797">
        <v>40</v>
      </c>
      <c r="U797" t="s">
        <v>112</v>
      </c>
      <c r="V797" t="s">
        <v>113</v>
      </c>
      <c r="W797" t="str">
        <f t="shared" si="30"/>
        <v>Open Professional Practice</v>
      </c>
    </row>
    <row r="798" spans="1:23" x14ac:dyDescent="0.25">
      <c r="A798" t="s">
        <v>273</v>
      </c>
      <c r="B798" s="16" t="s">
        <v>266</v>
      </c>
      <c r="C798" t="str">
        <f t="shared" si="31"/>
        <v>Digital Technology Solutions MSc - Software Engineering</v>
      </c>
      <c r="D798">
        <v>30</v>
      </c>
      <c r="E798">
        <v>774</v>
      </c>
      <c r="F798" t="b">
        <v>1</v>
      </c>
      <c r="G798" t="b">
        <v>1</v>
      </c>
      <c r="H798">
        <v>7</v>
      </c>
      <c r="I798">
        <v>6</v>
      </c>
      <c r="J798" t="s">
        <v>278</v>
      </c>
      <c r="K798" t="s">
        <v>114</v>
      </c>
      <c r="L798" t="s">
        <v>167</v>
      </c>
      <c r="M798" t="s">
        <v>116</v>
      </c>
      <c r="N798" t="s">
        <v>117</v>
      </c>
      <c r="O798" t="s">
        <v>118</v>
      </c>
      <c r="P798" t="s">
        <v>111</v>
      </c>
      <c r="Q798">
        <v>12</v>
      </c>
      <c r="R798">
        <v>2</v>
      </c>
      <c r="T798">
        <v>2</v>
      </c>
      <c r="U798" t="s">
        <v>112</v>
      </c>
      <c r="V798" t="s">
        <v>113</v>
      </c>
      <c r="W798" t="str">
        <f t="shared" si="30"/>
        <v>Open Professional Practice</v>
      </c>
    </row>
    <row r="799" spans="1:23" x14ac:dyDescent="0.25">
      <c r="A799" t="s">
        <v>273</v>
      </c>
      <c r="B799" s="16" t="s">
        <v>266</v>
      </c>
      <c r="C799" t="str">
        <f t="shared" si="31"/>
        <v>Digital Technology Solutions MSc - Software Engineering</v>
      </c>
      <c r="D799">
        <v>30</v>
      </c>
      <c r="E799">
        <v>774</v>
      </c>
      <c r="F799" t="b">
        <v>1</v>
      </c>
      <c r="G799" t="b">
        <v>1</v>
      </c>
      <c r="H799">
        <v>7</v>
      </c>
      <c r="I799">
        <v>6</v>
      </c>
      <c r="J799" t="s">
        <v>278</v>
      </c>
      <c r="K799" t="s">
        <v>119</v>
      </c>
      <c r="L799" t="s">
        <v>119</v>
      </c>
      <c r="M799" t="s">
        <v>116</v>
      </c>
      <c r="N799" t="s">
        <v>109</v>
      </c>
      <c r="O799" t="s">
        <v>118</v>
      </c>
      <c r="P799" t="s">
        <v>121</v>
      </c>
      <c r="Q799">
        <v>118</v>
      </c>
      <c r="U799" t="s">
        <v>112</v>
      </c>
      <c r="V799" t="s">
        <v>113</v>
      </c>
      <c r="W799" t="str">
        <f t="shared" si="30"/>
        <v>Open Professional Practice</v>
      </c>
    </row>
    <row r="800" spans="1:23" x14ac:dyDescent="0.25">
      <c r="A800" t="s">
        <v>273</v>
      </c>
      <c r="B800" s="16" t="s">
        <v>266</v>
      </c>
      <c r="C800" t="str">
        <f t="shared" si="31"/>
        <v>Digital Technology Solutions MSc - Software Engineering</v>
      </c>
      <c r="D800">
        <v>30</v>
      </c>
      <c r="E800">
        <v>774</v>
      </c>
      <c r="F800" t="b">
        <v>1</v>
      </c>
      <c r="G800" t="b">
        <v>1</v>
      </c>
      <c r="H800">
        <v>7</v>
      </c>
      <c r="I800">
        <v>6</v>
      </c>
      <c r="J800" t="s">
        <v>278</v>
      </c>
      <c r="K800" t="s">
        <v>122</v>
      </c>
      <c r="L800" t="s">
        <v>122</v>
      </c>
      <c r="M800" t="s">
        <v>122</v>
      </c>
      <c r="N800" t="s">
        <v>64</v>
      </c>
      <c r="O800" t="s">
        <v>116</v>
      </c>
      <c r="P800" t="s">
        <v>111</v>
      </c>
      <c r="Q800">
        <v>30</v>
      </c>
      <c r="U800" t="s">
        <v>112</v>
      </c>
      <c r="V800" t="s">
        <v>113</v>
      </c>
      <c r="W800" t="str">
        <f t="shared" si="30"/>
        <v>Open Professional Practice</v>
      </c>
    </row>
    <row r="801" spans="1:23" x14ac:dyDescent="0.25">
      <c r="A801" t="s">
        <v>273</v>
      </c>
      <c r="B801" s="16" t="s">
        <v>266</v>
      </c>
      <c r="C801" t="str">
        <f t="shared" si="31"/>
        <v>Digital Technology Solutions MSc - Software Engineering</v>
      </c>
      <c r="D801">
        <v>30</v>
      </c>
      <c r="E801">
        <v>774</v>
      </c>
      <c r="F801" t="b">
        <v>1</v>
      </c>
      <c r="G801" t="b">
        <v>1</v>
      </c>
      <c r="H801">
        <v>7</v>
      </c>
      <c r="I801">
        <v>7</v>
      </c>
      <c r="J801" t="s">
        <v>279</v>
      </c>
      <c r="K801" t="s">
        <v>106</v>
      </c>
      <c r="L801" t="s">
        <v>107</v>
      </c>
      <c r="M801" t="s">
        <v>108</v>
      </c>
      <c r="N801" t="s">
        <v>109</v>
      </c>
      <c r="O801" t="s">
        <v>110</v>
      </c>
      <c r="P801" t="s">
        <v>111</v>
      </c>
      <c r="Q801">
        <v>40</v>
      </c>
      <c r="U801" t="s">
        <v>112</v>
      </c>
      <c r="V801" t="s">
        <v>113</v>
      </c>
      <c r="W801" t="str">
        <f t="shared" si="30"/>
        <v>Major Postgraduate Project</v>
      </c>
    </row>
    <row r="802" spans="1:23" x14ac:dyDescent="0.25">
      <c r="A802" t="s">
        <v>273</v>
      </c>
      <c r="B802" s="16" t="s">
        <v>266</v>
      </c>
      <c r="C802" t="str">
        <f t="shared" si="31"/>
        <v>Digital Technology Solutions MSc - Software Engineering</v>
      </c>
      <c r="D802">
        <v>30</v>
      </c>
      <c r="E802">
        <v>774</v>
      </c>
      <c r="F802" t="b">
        <v>1</v>
      </c>
      <c r="G802" t="b">
        <v>1</v>
      </c>
      <c r="H802">
        <v>7</v>
      </c>
      <c r="I802">
        <v>7</v>
      </c>
      <c r="J802" t="s">
        <v>279</v>
      </c>
      <c r="K802" t="s">
        <v>114</v>
      </c>
      <c r="L802" t="s">
        <v>265</v>
      </c>
      <c r="M802" t="s">
        <v>116</v>
      </c>
      <c r="N802" t="s">
        <v>117</v>
      </c>
      <c r="O802" t="s">
        <v>118</v>
      </c>
      <c r="P802" t="s">
        <v>111</v>
      </c>
      <c r="Q802">
        <v>6</v>
      </c>
      <c r="R802">
        <v>1</v>
      </c>
      <c r="T802">
        <v>1</v>
      </c>
      <c r="U802" t="s">
        <v>112</v>
      </c>
      <c r="V802" t="s">
        <v>113</v>
      </c>
      <c r="W802" t="str">
        <f t="shared" si="30"/>
        <v>Major Postgraduate Project</v>
      </c>
    </row>
    <row r="803" spans="1:23" x14ac:dyDescent="0.25">
      <c r="A803" t="s">
        <v>273</v>
      </c>
      <c r="B803" s="16" t="s">
        <v>266</v>
      </c>
      <c r="C803" t="str">
        <f t="shared" si="31"/>
        <v>Digital Technology Solutions MSc - Software Engineering</v>
      </c>
      <c r="D803">
        <v>30</v>
      </c>
      <c r="E803">
        <v>774</v>
      </c>
      <c r="F803" t="b">
        <v>1</v>
      </c>
      <c r="G803" t="b">
        <v>1</v>
      </c>
      <c r="H803">
        <v>7</v>
      </c>
      <c r="I803">
        <v>7</v>
      </c>
      <c r="J803" t="s">
        <v>279</v>
      </c>
      <c r="K803" t="s">
        <v>119</v>
      </c>
      <c r="L803" t="s">
        <v>119</v>
      </c>
      <c r="M803" t="s">
        <v>116</v>
      </c>
      <c r="N803" t="s">
        <v>109</v>
      </c>
      <c r="O803" t="s">
        <v>118</v>
      </c>
      <c r="P803" t="s">
        <v>121</v>
      </c>
      <c r="Q803">
        <v>354</v>
      </c>
      <c r="U803" t="s">
        <v>112</v>
      </c>
      <c r="V803" t="s">
        <v>113</v>
      </c>
      <c r="W803" t="str">
        <f t="shared" si="30"/>
        <v>Major Postgraduate Project</v>
      </c>
    </row>
    <row r="804" spans="1:23" x14ac:dyDescent="0.25">
      <c r="A804" t="s">
        <v>273</v>
      </c>
      <c r="B804" s="16" t="s">
        <v>266</v>
      </c>
      <c r="C804" t="str">
        <f t="shared" si="31"/>
        <v>Digital Technology Solutions MSc - Software Engineering</v>
      </c>
      <c r="D804">
        <v>30</v>
      </c>
      <c r="E804">
        <v>774</v>
      </c>
      <c r="F804" t="b">
        <v>1</v>
      </c>
      <c r="G804" t="b">
        <v>1</v>
      </c>
      <c r="H804">
        <v>7</v>
      </c>
      <c r="I804">
        <v>7</v>
      </c>
      <c r="J804" t="s">
        <v>279</v>
      </c>
      <c r="K804" t="s">
        <v>122</v>
      </c>
      <c r="L804" t="s">
        <v>122</v>
      </c>
      <c r="M804" t="s">
        <v>122</v>
      </c>
      <c r="N804" t="s">
        <v>64</v>
      </c>
      <c r="O804" t="s">
        <v>116</v>
      </c>
      <c r="P804" t="s">
        <v>111</v>
      </c>
      <c r="Q804">
        <v>200</v>
      </c>
      <c r="U804" t="s">
        <v>112</v>
      </c>
      <c r="V804" t="s">
        <v>113</v>
      </c>
      <c r="W804" t="str">
        <f t="shared" si="30"/>
        <v>Major Postgraduate Project</v>
      </c>
    </row>
    <row r="805" spans="1:23" x14ac:dyDescent="0.25">
      <c r="A805" t="s">
        <v>273</v>
      </c>
      <c r="B805" s="16" t="s">
        <v>266</v>
      </c>
      <c r="C805" t="str">
        <f t="shared" si="31"/>
        <v>Digital Technology Solutions MSc - Software Engineering</v>
      </c>
      <c r="D805">
        <v>30</v>
      </c>
      <c r="E805" s="21">
        <v>774</v>
      </c>
      <c r="F805" s="21" t="b">
        <v>1</v>
      </c>
      <c r="G805" s="21" t="b">
        <v>0</v>
      </c>
      <c r="H805" s="21">
        <v>7</v>
      </c>
      <c r="I805" s="21">
        <v>3</v>
      </c>
      <c r="J805" s="22" t="s">
        <v>280</v>
      </c>
      <c r="K805" s="21" t="s">
        <v>106</v>
      </c>
      <c r="L805" s="21" t="s">
        <v>107</v>
      </c>
      <c r="M805" s="21" t="s">
        <v>108</v>
      </c>
      <c r="N805" s="21" t="s">
        <v>109</v>
      </c>
      <c r="O805" s="21" t="s">
        <v>110</v>
      </c>
      <c r="P805" s="21" t="s">
        <v>111</v>
      </c>
      <c r="Q805" s="21">
        <v>40</v>
      </c>
      <c r="R805" s="21"/>
      <c r="S805" s="21"/>
      <c r="T805" s="21"/>
      <c r="U805" s="21" t="s">
        <v>112</v>
      </c>
      <c r="V805" s="21" t="s">
        <v>113</v>
      </c>
      <c r="W805" t="str">
        <f t="shared" si="30"/>
        <v>Software Engineering Principles</v>
      </c>
    </row>
    <row r="806" spans="1:23" x14ac:dyDescent="0.25">
      <c r="A806" t="s">
        <v>273</v>
      </c>
      <c r="B806" s="16" t="s">
        <v>266</v>
      </c>
      <c r="C806" t="str">
        <f t="shared" si="31"/>
        <v>Digital Technology Solutions MSc - Software Engineering</v>
      </c>
      <c r="D806">
        <v>30</v>
      </c>
      <c r="E806" s="21">
        <v>774</v>
      </c>
      <c r="F806" s="21" t="b">
        <v>1</v>
      </c>
      <c r="G806" s="21" t="b">
        <v>0</v>
      </c>
      <c r="H806" s="21">
        <v>7</v>
      </c>
      <c r="I806" s="21">
        <v>3</v>
      </c>
      <c r="J806" s="22" t="s">
        <v>280</v>
      </c>
      <c r="K806" s="21" t="s">
        <v>114</v>
      </c>
      <c r="L806" s="21" t="s">
        <v>154</v>
      </c>
      <c r="M806" s="21" t="s">
        <v>116</v>
      </c>
      <c r="N806" s="21" t="s">
        <v>117</v>
      </c>
      <c r="O806" s="21" t="s">
        <v>118</v>
      </c>
      <c r="P806" s="21" t="s">
        <v>111</v>
      </c>
      <c r="Q806" s="21">
        <v>24</v>
      </c>
      <c r="R806" s="21">
        <v>4</v>
      </c>
      <c r="S806" s="21"/>
      <c r="T806" s="21">
        <v>4</v>
      </c>
      <c r="U806" s="21" t="s">
        <v>112</v>
      </c>
      <c r="V806" s="21" t="s">
        <v>113</v>
      </c>
      <c r="W806" t="str">
        <f t="shared" si="30"/>
        <v>Software Engineering Principles</v>
      </c>
    </row>
    <row r="807" spans="1:23" x14ac:dyDescent="0.25">
      <c r="A807" t="s">
        <v>273</v>
      </c>
      <c r="B807" s="16" t="s">
        <v>266</v>
      </c>
      <c r="C807" t="str">
        <f t="shared" si="31"/>
        <v>Digital Technology Solutions MSc - Software Engineering</v>
      </c>
      <c r="D807">
        <v>30</v>
      </c>
      <c r="E807" s="21">
        <v>774</v>
      </c>
      <c r="F807" s="21" t="b">
        <v>1</v>
      </c>
      <c r="G807" s="21" t="b">
        <v>0</v>
      </c>
      <c r="H807" s="21">
        <v>7</v>
      </c>
      <c r="I807" s="21">
        <v>3</v>
      </c>
      <c r="J807" s="22" t="s">
        <v>280</v>
      </c>
      <c r="K807" s="21" t="s">
        <v>119</v>
      </c>
      <c r="L807" s="21" t="s">
        <v>119</v>
      </c>
      <c r="M807" s="21" t="s">
        <v>116</v>
      </c>
      <c r="N807" s="21" t="s">
        <v>109</v>
      </c>
      <c r="O807" s="21" t="s">
        <v>118</v>
      </c>
      <c r="P807" s="21" t="s">
        <v>121</v>
      </c>
      <c r="Q807" s="21">
        <v>106</v>
      </c>
      <c r="R807" s="21"/>
      <c r="S807" s="21"/>
      <c r="T807" s="21"/>
      <c r="U807" s="21" t="s">
        <v>112</v>
      </c>
      <c r="V807" s="21" t="s">
        <v>113</v>
      </c>
      <c r="W807" t="str">
        <f t="shared" si="30"/>
        <v>Software Engineering Principles</v>
      </c>
    </row>
    <row r="808" spans="1:23" x14ac:dyDescent="0.25">
      <c r="A808" t="s">
        <v>273</v>
      </c>
      <c r="B808" s="16" t="s">
        <v>266</v>
      </c>
      <c r="C808" t="str">
        <f t="shared" si="31"/>
        <v>Digital Technology Solutions MSc - Software Engineering</v>
      </c>
      <c r="D808">
        <v>30</v>
      </c>
      <c r="E808" s="21">
        <v>774</v>
      </c>
      <c r="F808" s="21" t="b">
        <v>1</v>
      </c>
      <c r="G808" s="21" t="b">
        <v>0</v>
      </c>
      <c r="H808" s="21">
        <v>7</v>
      </c>
      <c r="I808" s="21">
        <v>3</v>
      </c>
      <c r="J808" s="22" t="s">
        <v>280</v>
      </c>
      <c r="K808" s="21" t="s">
        <v>122</v>
      </c>
      <c r="L808" s="21" t="s">
        <v>122</v>
      </c>
      <c r="M808" s="21" t="s">
        <v>122</v>
      </c>
      <c r="N808" s="21" t="s">
        <v>64</v>
      </c>
      <c r="O808" s="21" t="s">
        <v>116</v>
      </c>
      <c r="P808" s="21" t="s">
        <v>111</v>
      </c>
      <c r="Q808" s="21">
        <v>30</v>
      </c>
      <c r="R808" s="21"/>
      <c r="S808" s="21"/>
      <c r="T808" s="21"/>
      <c r="U808" s="21" t="s">
        <v>112</v>
      </c>
      <c r="V808" s="21" t="s">
        <v>113</v>
      </c>
      <c r="W808" t="str">
        <f t="shared" si="30"/>
        <v>Software Engineering Principles</v>
      </c>
    </row>
    <row r="809" spans="1:23" x14ac:dyDescent="0.25">
      <c r="A809" t="s">
        <v>273</v>
      </c>
      <c r="B809" s="16" t="s">
        <v>281</v>
      </c>
      <c r="C809" t="str">
        <f t="shared" si="31"/>
        <v>Digital Technology Solutions MSc - Enterprise Architecture</v>
      </c>
      <c r="D809">
        <v>30</v>
      </c>
      <c r="E809">
        <v>774</v>
      </c>
      <c r="F809" t="b">
        <v>1</v>
      </c>
      <c r="G809" t="b">
        <v>1</v>
      </c>
      <c r="H809">
        <v>7</v>
      </c>
      <c r="I809">
        <v>1</v>
      </c>
      <c r="J809" t="s">
        <v>274</v>
      </c>
      <c r="K809" t="s">
        <v>106</v>
      </c>
      <c r="L809" t="s">
        <v>107</v>
      </c>
      <c r="M809" t="s">
        <v>108</v>
      </c>
      <c r="N809" t="s">
        <v>109</v>
      </c>
      <c r="O809" t="s">
        <v>110</v>
      </c>
      <c r="P809" t="s">
        <v>111</v>
      </c>
      <c r="Q809">
        <v>40</v>
      </c>
      <c r="U809" t="s">
        <v>112</v>
      </c>
      <c r="V809" t="s">
        <v>113</v>
      </c>
      <c r="W809" t="str">
        <f t="shared" ref="W809:W832" si="32">IF(RIGHT(J809)=")",LEFT(J809,FIND("(",J809)-2),J809)</f>
        <v>Business and Technology</v>
      </c>
    </row>
    <row r="810" spans="1:23" x14ac:dyDescent="0.25">
      <c r="A810" t="s">
        <v>273</v>
      </c>
      <c r="B810" s="16" t="s">
        <v>281</v>
      </c>
      <c r="C810" t="str">
        <f t="shared" si="31"/>
        <v>Digital Technology Solutions MSc - Enterprise Architecture</v>
      </c>
      <c r="D810">
        <v>30</v>
      </c>
      <c r="E810">
        <v>774</v>
      </c>
      <c r="F810" t="b">
        <v>1</v>
      </c>
      <c r="G810" t="b">
        <v>1</v>
      </c>
      <c r="H810">
        <v>7</v>
      </c>
      <c r="I810">
        <v>1</v>
      </c>
      <c r="J810" t="s">
        <v>274</v>
      </c>
      <c r="K810" t="s">
        <v>114</v>
      </c>
      <c r="L810" t="s">
        <v>154</v>
      </c>
      <c r="M810" t="s">
        <v>116</v>
      </c>
      <c r="N810" t="s">
        <v>117</v>
      </c>
      <c r="O810" t="s">
        <v>118</v>
      </c>
      <c r="P810" t="s">
        <v>111</v>
      </c>
      <c r="Q810">
        <v>24</v>
      </c>
      <c r="R810">
        <v>4</v>
      </c>
      <c r="T810">
        <v>4</v>
      </c>
      <c r="U810" t="s">
        <v>112</v>
      </c>
      <c r="V810" t="s">
        <v>113</v>
      </c>
      <c r="W810" t="str">
        <f t="shared" si="32"/>
        <v>Business and Technology</v>
      </c>
    </row>
    <row r="811" spans="1:23" x14ac:dyDescent="0.25">
      <c r="A811" t="s">
        <v>273</v>
      </c>
      <c r="B811" s="16" t="s">
        <v>281</v>
      </c>
      <c r="C811" t="str">
        <f t="shared" si="31"/>
        <v>Digital Technology Solutions MSc - Enterprise Architecture</v>
      </c>
      <c r="D811">
        <v>30</v>
      </c>
      <c r="E811">
        <v>774</v>
      </c>
      <c r="F811" t="b">
        <v>1</v>
      </c>
      <c r="G811" t="b">
        <v>1</v>
      </c>
      <c r="H811">
        <v>7</v>
      </c>
      <c r="I811">
        <v>1</v>
      </c>
      <c r="J811" t="s">
        <v>274</v>
      </c>
      <c r="K811" t="s">
        <v>119</v>
      </c>
      <c r="L811" t="s">
        <v>119</v>
      </c>
      <c r="M811" t="s">
        <v>116</v>
      </c>
      <c r="N811" t="s">
        <v>109</v>
      </c>
      <c r="O811" t="s">
        <v>118</v>
      </c>
      <c r="P811" t="s">
        <v>121</v>
      </c>
      <c r="Q811">
        <v>106</v>
      </c>
      <c r="U811" t="s">
        <v>112</v>
      </c>
      <c r="V811" t="s">
        <v>113</v>
      </c>
      <c r="W811" t="str">
        <f t="shared" si="32"/>
        <v>Business and Technology</v>
      </c>
    </row>
    <row r="812" spans="1:23" x14ac:dyDescent="0.25">
      <c r="A812" t="s">
        <v>273</v>
      </c>
      <c r="B812" s="16" t="s">
        <v>281</v>
      </c>
      <c r="C812" t="str">
        <f t="shared" si="31"/>
        <v>Digital Technology Solutions MSc - Enterprise Architecture</v>
      </c>
      <c r="D812">
        <v>30</v>
      </c>
      <c r="E812">
        <v>774</v>
      </c>
      <c r="F812" t="b">
        <v>1</v>
      </c>
      <c r="G812" t="b">
        <v>1</v>
      </c>
      <c r="H812">
        <v>7</v>
      </c>
      <c r="I812">
        <v>1</v>
      </c>
      <c r="J812" t="s">
        <v>274</v>
      </c>
      <c r="K812" t="s">
        <v>122</v>
      </c>
      <c r="L812" t="s">
        <v>122</v>
      </c>
      <c r="M812" t="s">
        <v>122</v>
      </c>
      <c r="N812" t="s">
        <v>64</v>
      </c>
      <c r="O812" t="s">
        <v>116</v>
      </c>
      <c r="P812" t="s">
        <v>111</v>
      </c>
      <c r="Q812">
        <v>30</v>
      </c>
      <c r="U812" t="s">
        <v>112</v>
      </c>
      <c r="V812" t="s">
        <v>113</v>
      </c>
      <c r="W812" t="str">
        <f t="shared" si="32"/>
        <v>Business and Technology</v>
      </c>
    </row>
    <row r="813" spans="1:23" x14ac:dyDescent="0.25">
      <c r="A813" t="s">
        <v>273</v>
      </c>
      <c r="B813" s="16" t="s">
        <v>281</v>
      </c>
      <c r="C813" t="str">
        <f t="shared" si="31"/>
        <v>Digital Technology Solutions MSc - Enterprise Architecture</v>
      </c>
      <c r="D813">
        <v>30</v>
      </c>
      <c r="E813">
        <v>774</v>
      </c>
      <c r="F813" t="b">
        <v>1</v>
      </c>
      <c r="G813" t="b">
        <v>1</v>
      </c>
      <c r="H813">
        <v>7</v>
      </c>
      <c r="I813">
        <v>2</v>
      </c>
      <c r="J813" t="s">
        <v>275</v>
      </c>
      <c r="K813" t="s">
        <v>106</v>
      </c>
      <c r="L813" t="s">
        <v>107</v>
      </c>
      <c r="M813" t="s">
        <v>108</v>
      </c>
      <c r="N813" t="s">
        <v>109</v>
      </c>
      <c r="O813" t="s">
        <v>110</v>
      </c>
      <c r="P813" t="s">
        <v>111</v>
      </c>
      <c r="Q813">
        <v>40</v>
      </c>
      <c r="U813" t="s">
        <v>112</v>
      </c>
      <c r="V813" t="s">
        <v>113</v>
      </c>
      <c r="W813" t="str">
        <f t="shared" si="32"/>
        <v>Technical and Digital Leadership</v>
      </c>
    </row>
    <row r="814" spans="1:23" x14ac:dyDescent="0.25">
      <c r="A814" t="s">
        <v>273</v>
      </c>
      <c r="B814" s="16" t="s">
        <v>281</v>
      </c>
      <c r="C814" t="str">
        <f t="shared" si="31"/>
        <v>Digital Technology Solutions MSc - Enterprise Architecture</v>
      </c>
      <c r="D814">
        <v>30</v>
      </c>
      <c r="E814">
        <v>774</v>
      </c>
      <c r="F814" t="b">
        <v>1</v>
      </c>
      <c r="G814" t="b">
        <v>1</v>
      </c>
      <c r="H814">
        <v>7</v>
      </c>
      <c r="I814">
        <v>2</v>
      </c>
      <c r="J814" t="s">
        <v>275</v>
      </c>
      <c r="K814" t="s">
        <v>114</v>
      </c>
      <c r="L814" t="s">
        <v>154</v>
      </c>
      <c r="M814" t="s">
        <v>116</v>
      </c>
      <c r="N814" t="s">
        <v>117</v>
      </c>
      <c r="O814" t="s">
        <v>118</v>
      </c>
      <c r="P814" t="s">
        <v>111</v>
      </c>
      <c r="Q814">
        <v>24</v>
      </c>
      <c r="R814">
        <v>4</v>
      </c>
      <c r="T814">
        <v>4</v>
      </c>
      <c r="U814" t="s">
        <v>112</v>
      </c>
      <c r="V814" t="s">
        <v>113</v>
      </c>
      <c r="W814" t="str">
        <f t="shared" si="32"/>
        <v>Technical and Digital Leadership</v>
      </c>
    </row>
    <row r="815" spans="1:23" x14ac:dyDescent="0.25">
      <c r="A815" t="s">
        <v>273</v>
      </c>
      <c r="B815" s="16" t="s">
        <v>281</v>
      </c>
      <c r="C815" t="str">
        <f t="shared" si="31"/>
        <v>Digital Technology Solutions MSc - Enterprise Architecture</v>
      </c>
      <c r="D815">
        <v>30</v>
      </c>
      <c r="E815">
        <v>774</v>
      </c>
      <c r="F815" t="b">
        <v>1</v>
      </c>
      <c r="G815" t="b">
        <v>1</v>
      </c>
      <c r="H815">
        <v>7</v>
      </c>
      <c r="I815">
        <v>2</v>
      </c>
      <c r="J815" t="s">
        <v>275</v>
      </c>
      <c r="K815" t="s">
        <v>119</v>
      </c>
      <c r="L815" t="s">
        <v>119</v>
      </c>
      <c r="M815" t="s">
        <v>116</v>
      </c>
      <c r="N815" t="s">
        <v>109</v>
      </c>
      <c r="O815" t="s">
        <v>118</v>
      </c>
      <c r="P815" t="s">
        <v>121</v>
      </c>
      <c r="Q815">
        <v>106</v>
      </c>
      <c r="U815" t="s">
        <v>112</v>
      </c>
      <c r="V815" t="s">
        <v>113</v>
      </c>
      <c r="W815" t="str">
        <f t="shared" si="32"/>
        <v>Technical and Digital Leadership</v>
      </c>
    </row>
    <row r="816" spans="1:23" x14ac:dyDescent="0.25">
      <c r="A816" t="s">
        <v>273</v>
      </c>
      <c r="B816" s="16" t="s">
        <v>281</v>
      </c>
      <c r="C816" t="str">
        <f t="shared" si="31"/>
        <v>Digital Technology Solutions MSc - Enterprise Architecture</v>
      </c>
      <c r="D816">
        <v>30</v>
      </c>
      <c r="E816">
        <v>774</v>
      </c>
      <c r="F816" t="b">
        <v>1</v>
      </c>
      <c r="G816" t="b">
        <v>1</v>
      </c>
      <c r="H816">
        <v>7</v>
      </c>
      <c r="I816">
        <v>2</v>
      </c>
      <c r="J816" t="s">
        <v>275</v>
      </c>
      <c r="K816" t="s">
        <v>122</v>
      </c>
      <c r="L816" t="s">
        <v>122</v>
      </c>
      <c r="M816" t="s">
        <v>122</v>
      </c>
      <c r="N816" t="s">
        <v>64</v>
      </c>
      <c r="O816" t="s">
        <v>116</v>
      </c>
      <c r="P816" t="s">
        <v>111</v>
      </c>
      <c r="Q816">
        <v>30</v>
      </c>
      <c r="U816" t="s">
        <v>112</v>
      </c>
      <c r="V816" t="s">
        <v>113</v>
      </c>
      <c r="W816" t="str">
        <f t="shared" si="32"/>
        <v>Technical and Digital Leadership</v>
      </c>
    </row>
    <row r="817" spans="1:23" x14ac:dyDescent="0.25">
      <c r="A817" t="s">
        <v>273</v>
      </c>
      <c r="B817" s="16" t="s">
        <v>281</v>
      </c>
      <c r="C817" t="str">
        <f t="shared" si="31"/>
        <v>Digital Technology Solutions MSc - Enterprise Architecture</v>
      </c>
      <c r="D817">
        <v>30</v>
      </c>
      <c r="E817">
        <v>774</v>
      </c>
      <c r="F817" t="b">
        <v>1</v>
      </c>
      <c r="G817" t="b">
        <v>1</v>
      </c>
      <c r="H817">
        <v>7</v>
      </c>
      <c r="I817">
        <v>4</v>
      </c>
      <c r="J817" t="s">
        <v>276</v>
      </c>
      <c r="K817" t="s">
        <v>106</v>
      </c>
      <c r="L817" t="s">
        <v>107</v>
      </c>
      <c r="M817" t="s">
        <v>108</v>
      </c>
      <c r="N817" t="s">
        <v>109</v>
      </c>
      <c r="O817" t="s">
        <v>110</v>
      </c>
      <c r="P817" t="s">
        <v>111</v>
      </c>
      <c r="Q817">
        <v>40</v>
      </c>
      <c r="U817" t="s">
        <v>112</v>
      </c>
      <c r="V817" t="s">
        <v>113</v>
      </c>
      <c r="W817" t="str">
        <f t="shared" si="32"/>
        <v>Professional Practice 1</v>
      </c>
    </row>
    <row r="818" spans="1:23" x14ac:dyDescent="0.25">
      <c r="A818" t="s">
        <v>273</v>
      </c>
      <c r="B818" s="16" t="s">
        <v>281</v>
      </c>
      <c r="C818" t="str">
        <f t="shared" si="31"/>
        <v>Digital Technology Solutions MSc - Enterprise Architecture</v>
      </c>
      <c r="D818">
        <v>30</v>
      </c>
      <c r="E818">
        <v>774</v>
      </c>
      <c r="F818" t="b">
        <v>1</v>
      </c>
      <c r="G818" t="b">
        <v>1</v>
      </c>
      <c r="H818">
        <v>7</v>
      </c>
      <c r="I818">
        <v>4</v>
      </c>
      <c r="J818" t="s">
        <v>276</v>
      </c>
      <c r="K818" t="s">
        <v>114</v>
      </c>
      <c r="L818" t="s">
        <v>167</v>
      </c>
      <c r="M818" t="s">
        <v>116</v>
      </c>
      <c r="N818" t="s">
        <v>117</v>
      </c>
      <c r="O818" t="s">
        <v>118</v>
      </c>
      <c r="P818" t="s">
        <v>111</v>
      </c>
      <c r="Q818">
        <v>12</v>
      </c>
      <c r="R818">
        <v>2</v>
      </c>
      <c r="T818">
        <v>2</v>
      </c>
      <c r="U818" t="s">
        <v>112</v>
      </c>
      <c r="V818" t="s">
        <v>113</v>
      </c>
      <c r="W818" t="str">
        <f t="shared" si="32"/>
        <v>Professional Practice 1</v>
      </c>
    </row>
    <row r="819" spans="1:23" x14ac:dyDescent="0.25">
      <c r="A819" t="s">
        <v>273</v>
      </c>
      <c r="B819" s="16" t="s">
        <v>281</v>
      </c>
      <c r="C819" t="str">
        <f t="shared" si="31"/>
        <v>Digital Technology Solutions MSc - Enterprise Architecture</v>
      </c>
      <c r="D819">
        <v>30</v>
      </c>
      <c r="E819">
        <v>774</v>
      </c>
      <c r="F819" t="b">
        <v>1</v>
      </c>
      <c r="G819" t="b">
        <v>1</v>
      </c>
      <c r="H819">
        <v>7</v>
      </c>
      <c r="I819">
        <v>4</v>
      </c>
      <c r="J819" t="s">
        <v>276</v>
      </c>
      <c r="K819" t="s">
        <v>119</v>
      </c>
      <c r="L819" t="s">
        <v>119</v>
      </c>
      <c r="M819" t="s">
        <v>116</v>
      </c>
      <c r="N819" t="s">
        <v>109</v>
      </c>
      <c r="O819" t="s">
        <v>118</v>
      </c>
      <c r="P819" t="s">
        <v>121</v>
      </c>
      <c r="Q819">
        <v>118</v>
      </c>
      <c r="U819" t="s">
        <v>112</v>
      </c>
      <c r="V819" t="s">
        <v>113</v>
      </c>
      <c r="W819" t="str">
        <f t="shared" si="32"/>
        <v>Professional Practice 1</v>
      </c>
    </row>
    <row r="820" spans="1:23" x14ac:dyDescent="0.25">
      <c r="A820" t="s">
        <v>273</v>
      </c>
      <c r="B820" s="16" t="s">
        <v>281</v>
      </c>
      <c r="C820" t="str">
        <f t="shared" si="31"/>
        <v>Digital Technology Solutions MSc - Enterprise Architecture</v>
      </c>
      <c r="D820">
        <v>30</v>
      </c>
      <c r="E820">
        <v>774</v>
      </c>
      <c r="F820" t="b">
        <v>1</v>
      </c>
      <c r="G820" t="b">
        <v>1</v>
      </c>
      <c r="H820">
        <v>7</v>
      </c>
      <c r="I820">
        <v>4</v>
      </c>
      <c r="J820" t="s">
        <v>276</v>
      </c>
      <c r="K820" t="s">
        <v>122</v>
      </c>
      <c r="L820" t="s">
        <v>122</v>
      </c>
      <c r="M820" t="s">
        <v>122</v>
      </c>
      <c r="N820" t="s">
        <v>64</v>
      </c>
      <c r="O820" t="s">
        <v>116</v>
      </c>
      <c r="P820" t="s">
        <v>111</v>
      </c>
      <c r="Q820">
        <v>30</v>
      </c>
      <c r="U820" t="s">
        <v>112</v>
      </c>
      <c r="V820" t="s">
        <v>113</v>
      </c>
      <c r="W820" t="str">
        <f t="shared" si="32"/>
        <v>Professional Practice 1</v>
      </c>
    </row>
    <row r="821" spans="1:23" x14ac:dyDescent="0.25">
      <c r="A821" t="s">
        <v>273</v>
      </c>
      <c r="B821" s="16" t="s">
        <v>281</v>
      </c>
      <c r="C821" t="str">
        <f t="shared" si="31"/>
        <v>Digital Technology Solutions MSc - Enterprise Architecture</v>
      </c>
      <c r="D821">
        <v>30</v>
      </c>
      <c r="E821">
        <v>774</v>
      </c>
      <c r="F821" t="b">
        <v>1</v>
      </c>
      <c r="G821" t="b">
        <v>1</v>
      </c>
      <c r="H821">
        <v>7</v>
      </c>
      <c r="I821">
        <v>5</v>
      </c>
      <c r="J821" t="s">
        <v>277</v>
      </c>
      <c r="K821" t="s">
        <v>106</v>
      </c>
      <c r="L821" t="s">
        <v>107</v>
      </c>
      <c r="M821" t="s">
        <v>108</v>
      </c>
      <c r="N821" t="s">
        <v>109</v>
      </c>
      <c r="O821" t="s">
        <v>110</v>
      </c>
      <c r="P821" t="s">
        <v>111</v>
      </c>
      <c r="Q821">
        <v>40</v>
      </c>
      <c r="U821" t="s">
        <v>112</v>
      </c>
      <c r="V821" t="s">
        <v>113</v>
      </c>
      <c r="W821" t="str">
        <f t="shared" si="32"/>
        <v>Professional Practice 2</v>
      </c>
    </row>
    <row r="822" spans="1:23" x14ac:dyDescent="0.25">
      <c r="A822" t="s">
        <v>273</v>
      </c>
      <c r="B822" s="16" t="s">
        <v>281</v>
      </c>
      <c r="C822" t="str">
        <f t="shared" si="31"/>
        <v>Digital Technology Solutions MSc - Enterprise Architecture</v>
      </c>
      <c r="D822">
        <v>30</v>
      </c>
      <c r="E822">
        <v>774</v>
      </c>
      <c r="F822" t="b">
        <v>1</v>
      </c>
      <c r="G822" t="b">
        <v>1</v>
      </c>
      <c r="H822">
        <v>7</v>
      </c>
      <c r="I822">
        <v>5</v>
      </c>
      <c r="J822" t="s">
        <v>277</v>
      </c>
      <c r="K822" t="s">
        <v>114</v>
      </c>
      <c r="L822" t="s">
        <v>167</v>
      </c>
      <c r="M822" t="s">
        <v>116</v>
      </c>
      <c r="N822" t="s">
        <v>117</v>
      </c>
      <c r="O822" t="s">
        <v>118</v>
      </c>
      <c r="P822" t="s">
        <v>111</v>
      </c>
      <c r="Q822">
        <v>12</v>
      </c>
      <c r="R822">
        <v>2</v>
      </c>
      <c r="T822">
        <v>2</v>
      </c>
      <c r="U822" t="s">
        <v>112</v>
      </c>
      <c r="V822" t="s">
        <v>113</v>
      </c>
      <c r="W822" t="str">
        <f t="shared" si="32"/>
        <v>Professional Practice 2</v>
      </c>
    </row>
    <row r="823" spans="1:23" x14ac:dyDescent="0.25">
      <c r="A823" t="s">
        <v>273</v>
      </c>
      <c r="B823" s="16" t="s">
        <v>281</v>
      </c>
      <c r="C823" t="str">
        <f t="shared" si="31"/>
        <v>Digital Technology Solutions MSc - Enterprise Architecture</v>
      </c>
      <c r="D823">
        <v>30</v>
      </c>
      <c r="E823">
        <v>774</v>
      </c>
      <c r="F823" t="b">
        <v>1</v>
      </c>
      <c r="G823" t="b">
        <v>1</v>
      </c>
      <c r="H823">
        <v>7</v>
      </c>
      <c r="I823">
        <v>5</v>
      </c>
      <c r="J823" t="s">
        <v>277</v>
      </c>
      <c r="K823" t="s">
        <v>119</v>
      </c>
      <c r="L823" t="s">
        <v>119</v>
      </c>
      <c r="M823" t="s">
        <v>116</v>
      </c>
      <c r="N823" t="s">
        <v>109</v>
      </c>
      <c r="O823" t="s">
        <v>118</v>
      </c>
      <c r="P823" t="s">
        <v>121</v>
      </c>
      <c r="Q823">
        <v>118</v>
      </c>
      <c r="U823" t="s">
        <v>112</v>
      </c>
      <c r="V823" t="s">
        <v>113</v>
      </c>
      <c r="W823" t="str">
        <f t="shared" si="32"/>
        <v>Professional Practice 2</v>
      </c>
    </row>
    <row r="824" spans="1:23" x14ac:dyDescent="0.25">
      <c r="A824" t="s">
        <v>273</v>
      </c>
      <c r="B824" s="16" t="s">
        <v>281</v>
      </c>
      <c r="C824" t="str">
        <f t="shared" si="31"/>
        <v>Digital Technology Solutions MSc - Enterprise Architecture</v>
      </c>
      <c r="D824">
        <v>30</v>
      </c>
      <c r="E824">
        <v>774</v>
      </c>
      <c r="F824" t="b">
        <v>1</v>
      </c>
      <c r="G824" t="b">
        <v>1</v>
      </c>
      <c r="H824">
        <v>7</v>
      </c>
      <c r="I824">
        <v>5</v>
      </c>
      <c r="J824" t="s">
        <v>277</v>
      </c>
      <c r="K824" t="s">
        <v>122</v>
      </c>
      <c r="L824" t="s">
        <v>122</v>
      </c>
      <c r="M824" t="s">
        <v>122</v>
      </c>
      <c r="N824" t="s">
        <v>64</v>
      </c>
      <c r="O824" t="s">
        <v>116</v>
      </c>
      <c r="P824" t="s">
        <v>111</v>
      </c>
      <c r="Q824">
        <v>30</v>
      </c>
      <c r="U824" t="s">
        <v>112</v>
      </c>
      <c r="V824" t="s">
        <v>113</v>
      </c>
      <c r="W824" t="str">
        <f t="shared" si="32"/>
        <v>Professional Practice 2</v>
      </c>
    </row>
    <row r="825" spans="1:23" x14ac:dyDescent="0.25">
      <c r="A825" t="s">
        <v>273</v>
      </c>
      <c r="B825" s="16" t="s">
        <v>281</v>
      </c>
      <c r="C825" t="str">
        <f t="shared" si="31"/>
        <v>Digital Technology Solutions MSc - Enterprise Architecture</v>
      </c>
      <c r="D825">
        <v>30</v>
      </c>
      <c r="E825">
        <v>774</v>
      </c>
      <c r="F825" t="b">
        <v>1</v>
      </c>
      <c r="G825" t="b">
        <v>1</v>
      </c>
      <c r="H825">
        <v>7</v>
      </c>
      <c r="I825">
        <v>6</v>
      </c>
      <c r="J825" t="s">
        <v>278</v>
      </c>
      <c r="K825" t="s">
        <v>106</v>
      </c>
      <c r="L825" t="s">
        <v>107</v>
      </c>
      <c r="M825" t="s">
        <v>108</v>
      </c>
      <c r="N825" t="s">
        <v>109</v>
      </c>
      <c r="O825" t="s">
        <v>110</v>
      </c>
      <c r="P825" t="s">
        <v>111</v>
      </c>
      <c r="Q825">
        <v>40</v>
      </c>
      <c r="U825" t="s">
        <v>112</v>
      </c>
      <c r="V825" t="s">
        <v>113</v>
      </c>
      <c r="W825" t="str">
        <f t="shared" si="32"/>
        <v>Open Professional Practice</v>
      </c>
    </row>
    <row r="826" spans="1:23" x14ac:dyDescent="0.25">
      <c r="A826" t="s">
        <v>273</v>
      </c>
      <c r="B826" s="16" t="s">
        <v>281</v>
      </c>
      <c r="C826" t="str">
        <f t="shared" si="31"/>
        <v>Digital Technology Solutions MSc - Enterprise Architecture</v>
      </c>
      <c r="D826">
        <v>30</v>
      </c>
      <c r="E826">
        <v>774</v>
      </c>
      <c r="F826" t="b">
        <v>1</v>
      </c>
      <c r="G826" t="b">
        <v>1</v>
      </c>
      <c r="H826">
        <v>7</v>
      </c>
      <c r="I826">
        <v>6</v>
      </c>
      <c r="J826" t="s">
        <v>278</v>
      </c>
      <c r="K826" t="s">
        <v>114</v>
      </c>
      <c r="L826" t="s">
        <v>167</v>
      </c>
      <c r="M826" t="s">
        <v>116</v>
      </c>
      <c r="N826" t="s">
        <v>117</v>
      </c>
      <c r="O826" t="s">
        <v>118</v>
      </c>
      <c r="P826" t="s">
        <v>111</v>
      </c>
      <c r="Q826">
        <v>12</v>
      </c>
      <c r="R826">
        <v>2</v>
      </c>
      <c r="T826">
        <v>2</v>
      </c>
      <c r="U826" t="s">
        <v>112</v>
      </c>
      <c r="V826" t="s">
        <v>113</v>
      </c>
      <c r="W826" t="str">
        <f t="shared" si="32"/>
        <v>Open Professional Practice</v>
      </c>
    </row>
    <row r="827" spans="1:23" x14ac:dyDescent="0.25">
      <c r="A827" t="s">
        <v>273</v>
      </c>
      <c r="B827" s="16" t="s">
        <v>281</v>
      </c>
      <c r="C827" t="str">
        <f t="shared" si="31"/>
        <v>Digital Technology Solutions MSc - Enterprise Architecture</v>
      </c>
      <c r="D827">
        <v>30</v>
      </c>
      <c r="E827">
        <v>774</v>
      </c>
      <c r="F827" t="b">
        <v>1</v>
      </c>
      <c r="G827" t="b">
        <v>1</v>
      </c>
      <c r="H827">
        <v>7</v>
      </c>
      <c r="I827">
        <v>6</v>
      </c>
      <c r="J827" t="s">
        <v>278</v>
      </c>
      <c r="K827" t="s">
        <v>119</v>
      </c>
      <c r="L827" t="s">
        <v>119</v>
      </c>
      <c r="M827" t="s">
        <v>116</v>
      </c>
      <c r="N827" t="s">
        <v>109</v>
      </c>
      <c r="O827" t="s">
        <v>118</v>
      </c>
      <c r="P827" t="s">
        <v>121</v>
      </c>
      <c r="Q827">
        <v>118</v>
      </c>
      <c r="U827" t="s">
        <v>112</v>
      </c>
      <c r="V827" t="s">
        <v>113</v>
      </c>
      <c r="W827" t="str">
        <f t="shared" si="32"/>
        <v>Open Professional Practice</v>
      </c>
    </row>
    <row r="828" spans="1:23" x14ac:dyDescent="0.25">
      <c r="A828" t="s">
        <v>273</v>
      </c>
      <c r="B828" s="16" t="s">
        <v>281</v>
      </c>
      <c r="C828" t="str">
        <f t="shared" si="31"/>
        <v>Digital Technology Solutions MSc - Enterprise Architecture</v>
      </c>
      <c r="D828">
        <v>30</v>
      </c>
      <c r="E828">
        <v>774</v>
      </c>
      <c r="F828" t="b">
        <v>1</v>
      </c>
      <c r="G828" t="b">
        <v>1</v>
      </c>
      <c r="H828">
        <v>7</v>
      </c>
      <c r="I828">
        <v>6</v>
      </c>
      <c r="J828" t="s">
        <v>278</v>
      </c>
      <c r="K828" t="s">
        <v>122</v>
      </c>
      <c r="L828" t="s">
        <v>122</v>
      </c>
      <c r="M828" t="s">
        <v>122</v>
      </c>
      <c r="N828" t="s">
        <v>64</v>
      </c>
      <c r="O828" t="s">
        <v>116</v>
      </c>
      <c r="P828" t="s">
        <v>111</v>
      </c>
      <c r="Q828">
        <v>30</v>
      </c>
      <c r="U828" t="s">
        <v>112</v>
      </c>
      <c r="V828" t="s">
        <v>113</v>
      </c>
      <c r="W828" t="str">
        <f t="shared" si="32"/>
        <v>Open Professional Practice</v>
      </c>
    </row>
    <row r="829" spans="1:23" x14ac:dyDescent="0.25">
      <c r="A829" t="s">
        <v>273</v>
      </c>
      <c r="B829" s="16" t="s">
        <v>281</v>
      </c>
      <c r="C829" t="str">
        <f t="shared" si="31"/>
        <v>Digital Technology Solutions MSc - Enterprise Architecture</v>
      </c>
      <c r="D829">
        <v>30</v>
      </c>
      <c r="E829">
        <v>774</v>
      </c>
      <c r="F829" t="b">
        <v>1</v>
      </c>
      <c r="G829" t="b">
        <v>1</v>
      </c>
      <c r="H829">
        <v>7</v>
      </c>
      <c r="I829">
        <v>7</v>
      </c>
      <c r="J829" t="s">
        <v>279</v>
      </c>
      <c r="K829" t="s">
        <v>106</v>
      </c>
      <c r="L829" t="s">
        <v>107</v>
      </c>
      <c r="M829" t="s">
        <v>108</v>
      </c>
      <c r="N829" t="s">
        <v>109</v>
      </c>
      <c r="O829" t="s">
        <v>110</v>
      </c>
      <c r="P829" t="s">
        <v>111</v>
      </c>
      <c r="Q829">
        <v>40</v>
      </c>
      <c r="U829" t="s">
        <v>112</v>
      </c>
      <c r="V829" t="s">
        <v>113</v>
      </c>
      <c r="W829" t="str">
        <f t="shared" si="32"/>
        <v>Major Postgraduate Project</v>
      </c>
    </row>
    <row r="830" spans="1:23" x14ac:dyDescent="0.25">
      <c r="A830" t="s">
        <v>273</v>
      </c>
      <c r="B830" s="16" t="s">
        <v>281</v>
      </c>
      <c r="C830" t="str">
        <f t="shared" si="31"/>
        <v>Digital Technology Solutions MSc - Enterprise Architecture</v>
      </c>
      <c r="D830">
        <v>30</v>
      </c>
      <c r="E830">
        <v>774</v>
      </c>
      <c r="F830" t="b">
        <v>1</v>
      </c>
      <c r="G830" t="b">
        <v>1</v>
      </c>
      <c r="H830">
        <v>7</v>
      </c>
      <c r="I830">
        <v>7</v>
      </c>
      <c r="J830" t="s">
        <v>279</v>
      </c>
      <c r="K830" t="s">
        <v>114</v>
      </c>
      <c r="L830" t="s">
        <v>265</v>
      </c>
      <c r="M830" t="s">
        <v>116</v>
      </c>
      <c r="N830" t="s">
        <v>117</v>
      </c>
      <c r="O830" t="s">
        <v>118</v>
      </c>
      <c r="P830" t="s">
        <v>111</v>
      </c>
      <c r="Q830">
        <v>6</v>
      </c>
      <c r="R830">
        <v>1</v>
      </c>
      <c r="T830">
        <v>1</v>
      </c>
      <c r="U830" t="s">
        <v>112</v>
      </c>
      <c r="V830" t="s">
        <v>113</v>
      </c>
      <c r="W830" t="str">
        <f t="shared" si="32"/>
        <v>Major Postgraduate Project</v>
      </c>
    </row>
    <row r="831" spans="1:23" x14ac:dyDescent="0.25">
      <c r="A831" t="s">
        <v>273</v>
      </c>
      <c r="B831" s="16" t="s">
        <v>281</v>
      </c>
      <c r="C831" t="str">
        <f t="shared" si="31"/>
        <v>Digital Technology Solutions MSc - Enterprise Architecture</v>
      </c>
      <c r="D831">
        <v>30</v>
      </c>
      <c r="E831">
        <v>774</v>
      </c>
      <c r="F831" t="b">
        <v>1</v>
      </c>
      <c r="G831" t="b">
        <v>1</v>
      </c>
      <c r="H831">
        <v>7</v>
      </c>
      <c r="I831">
        <v>7</v>
      </c>
      <c r="J831" t="s">
        <v>279</v>
      </c>
      <c r="K831" t="s">
        <v>119</v>
      </c>
      <c r="L831" t="s">
        <v>119</v>
      </c>
      <c r="M831" t="s">
        <v>116</v>
      </c>
      <c r="N831" t="s">
        <v>109</v>
      </c>
      <c r="O831" t="s">
        <v>118</v>
      </c>
      <c r="P831" t="s">
        <v>121</v>
      </c>
      <c r="Q831">
        <v>354</v>
      </c>
      <c r="U831" t="s">
        <v>112</v>
      </c>
      <c r="V831" t="s">
        <v>113</v>
      </c>
      <c r="W831" t="str">
        <f t="shared" si="32"/>
        <v>Major Postgraduate Project</v>
      </c>
    </row>
    <row r="832" spans="1:23" x14ac:dyDescent="0.25">
      <c r="A832" t="s">
        <v>273</v>
      </c>
      <c r="B832" s="16" t="s">
        <v>281</v>
      </c>
      <c r="C832" t="str">
        <f t="shared" si="31"/>
        <v>Digital Technology Solutions MSc - Enterprise Architecture</v>
      </c>
      <c r="D832">
        <v>30</v>
      </c>
      <c r="E832">
        <v>774</v>
      </c>
      <c r="F832" t="b">
        <v>1</v>
      </c>
      <c r="G832" t="b">
        <v>1</v>
      </c>
      <c r="H832">
        <v>7</v>
      </c>
      <c r="I832">
        <v>7</v>
      </c>
      <c r="J832" t="s">
        <v>279</v>
      </c>
      <c r="K832" t="s">
        <v>122</v>
      </c>
      <c r="L832" t="s">
        <v>122</v>
      </c>
      <c r="M832" t="s">
        <v>122</v>
      </c>
      <c r="N832" t="s">
        <v>64</v>
      </c>
      <c r="O832" t="s">
        <v>116</v>
      </c>
      <c r="P832" t="s">
        <v>111</v>
      </c>
      <c r="Q832">
        <v>200</v>
      </c>
      <c r="U832" t="s">
        <v>112</v>
      </c>
      <c r="V832" t="s">
        <v>113</v>
      </c>
      <c r="W832" t="str">
        <f t="shared" si="32"/>
        <v>Major Postgraduate Project</v>
      </c>
    </row>
    <row r="833" spans="1:23" x14ac:dyDescent="0.25">
      <c r="A833" t="s">
        <v>273</v>
      </c>
      <c r="B833" s="16" t="s">
        <v>281</v>
      </c>
      <c r="C833" t="str">
        <f t="shared" si="31"/>
        <v>Digital Technology Solutions MSc - Enterprise Architecture</v>
      </c>
      <c r="D833">
        <v>30</v>
      </c>
      <c r="E833" s="21">
        <v>774</v>
      </c>
      <c r="F833" s="21" t="b">
        <v>1</v>
      </c>
      <c r="G833" s="21" t="b">
        <v>0</v>
      </c>
      <c r="H833" s="21">
        <v>7</v>
      </c>
      <c r="I833" s="21">
        <v>3</v>
      </c>
      <c r="J833" s="22" t="s">
        <v>282</v>
      </c>
      <c r="K833" s="21" t="s">
        <v>106</v>
      </c>
      <c r="L833" s="21" t="s">
        <v>107</v>
      </c>
      <c r="M833" s="21" t="s">
        <v>108</v>
      </c>
      <c r="N833" s="21" t="s">
        <v>109</v>
      </c>
      <c r="O833" s="21" t="s">
        <v>110</v>
      </c>
      <c r="P833" s="21" t="s">
        <v>111</v>
      </c>
      <c r="Q833" s="21">
        <v>40</v>
      </c>
      <c r="R833" s="21"/>
      <c r="S833" s="21"/>
      <c r="T833" s="21"/>
      <c r="U833" s="21" t="s">
        <v>112</v>
      </c>
      <c r="V833" s="21" t="s">
        <v>113</v>
      </c>
      <c r="W833" t="str">
        <f t="shared" si="30"/>
        <v>Enterprise Architecture Principles</v>
      </c>
    </row>
    <row r="834" spans="1:23" x14ac:dyDescent="0.25">
      <c r="A834" t="s">
        <v>273</v>
      </c>
      <c r="B834" s="16" t="s">
        <v>281</v>
      </c>
      <c r="C834" t="str">
        <f t="shared" si="31"/>
        <v>Digital Technology Solutions MSc - Enterprise Architecture</v>
      </c>
      <c r="D834">
        <v>30</v>
      </c>
      <c r="E834" s="21">
        <v>774</v>
      </c>
      <c r="F834" s="21" t="b">
        <v>1</v>
      </c>
      <c r="G834" s="21" t="b">
        <v>0</v>
      </c>
      <c r="H834" s="21">
        <v>7</v>
      </c>
      <c r="I834" s="21">
        <v>3</v>
      </c>
      <c r="J834" s="22" t="s">
        <v>282</v>
      </c>
      <c r="K834" s="21" t="s">
        <v>114</v>
      </c>
      <c r="L834" s="21" t="s">
        <v>154</v>
      </c>
      <c r="M834" s="21" t="s">
        <v>116</v>
      </c>
      <c r="N834" s="21" t="s">
        <v>117</v>
      </c>
      <c r="O834" s="21" t="s">
        <v>118</v>
      </c>
      <c r="P834" s="21" t="s">
        <v>111</v>
      </c>
      <c r="Q834" s="21">
        <v>24</v>
      </c>
      <c r="R834" s="21">
        <v>4</v>
      </c>
      <c r="S834" s="21"/>
      <c r="T834" s="21">
        <v>4</v>
      </c>
      <c r="U834" s="21" t="s">
        <v>112</v>
      </c>
      <c r="V834" s="21" t="s">
        <v>113</v>
      </c>
      <c r="W834" t="str">
        <f t="shared" si="30"/>
        <v>Enterprise Architecture Principles</v>
      </c>
    </row>
    <row r="835" spans="1:23" x14ac:dyDescent="0.25">
      <c r="A835" t="s">
        <v>273</v>
      </c>
      <c r="B835" s="16" t="s">
        <v>281</v>
      </c>
      <c r="C835" t="str">
        <f t="shared" si="31"/>
        <v>Digital Technology Solutions MSc - Enterprise Architecture</v>
      </c>
      <c r="D835">
        <v>30</v>
      </c>
      <c r="E835" s="21">
        <v>774</v>
      </c>
      <c r="F835" s="21" t="b">
        <v>1</v>
      </c>
      <c r="G835" s="21" t="b">
        <v>0</v>
      </c>
      <c r="H835" s="21">
        <v>7</v>
      </c>
      <c r="I835" s="21">
        <v>3</v>
      </c>
      <c r="J835" s="22" t="s">
        <v>282</v>
      </c>
      <c r="K835" s="21" t="s">
        <v>119</v>
      </c>
      <c r="L835" s="21" t="s">
        <v>119</v>
      </c>
      <c r="M835" s="21" t="s">
        <v>116</v>
      </c>
      <c r="N835" s="21" t="s">
        <v>109</v>
      </c>
      <c r="O835" s="21" t="s">
        <v>118</v>
      </c>
      <c r="P835" s="21" t="s">
        <v>121</v>
      </c>
      <c r="Q835" s="21">
        <v>106</v>
      </c>
      <c r="R835" s="21"/>
      <c r="S835" s="21"/>
      <c r="T835" s="21"/>
      <c r="U835" s="21" t="s">
        <v>112</v>
      </c>
      <c r="V835" s="21" t="s">
        <v>113</v>
      </c>
      <c r="W835" t="str">
        <f t="shared" si="30"/>
        <v>Enterprise Architecture Principles</v>
      </c>
    </row>
    <row r="836" spans="1:23" x14ac:dyDescent="0.25">
      <c r="A836" t="s">
        <v>273</v>
      </c>
      <c r="B836" s="16" t="s">
        <v>281</v>
      </c>
      <c r="C836" t="str">
        <f t="shared" si="31"/>
        <v>Digital Technology Solutions MSc - Enterprise Architecture</v>
      </c>
      <c r="D836">
        <v>30</v>
      </c>
      <c r="E836" s="21">
        <v>774</v>
      </c>
      <c r="F836" s="21" t="b">
        <v>1</v>
      </c>
      <c r="G836" s="21" t="b">
        <v>0</v>
      </c>
      <c r="H836" s="21">
        <v>7</v>
      </c>
      <c r="I836" s="21">
        <v>3</v>
      </c>
      <c r="J836" s="22" t="s">
        <v>282</v>
      </c>
      <c r="K836" s="21" t="s">
        <v>122</v>
      </c>
      <c r="L836" s="21" t="s">
        <v>122</v>
      </c>
      <c r="M836" s="21" t="s">
        <v>122</v>
      </c>
      <c r="N836" s="21" t="s">
        <v>64</v>
      </c>
      <c r="O836" s="21" t="s">
        <v>116</v>
      </c>
      <c r="P836" s="21" t="s">
        <v>111</v>
      </c>
      <c r="Q836" s="21">
        <v>30</v>
      </c>
      <c r="R836" s="21"/>
      <c r="S836" s="21"/>
      <c r="T836" s="21"/>
      <c r="U836" s="21" t="s">
        <v>112</v>
      </c>
      <c r="V836" s="21" t="s">
        <v>113</v>
      </c>
      <c r="W836" t="str">
        <f t="shared" si="30"/>
        <v>Enterprise Architecture Principles</v>
      </c>
    </row>
    <row r="837" spans="1:23" x14ac:dyDescent="0.25">
      <c r="A837" t="s">
        <v>273</v>
      </c>
      <c r="B837" s="16" t="s">
        <v>269</v>
      </c>
      <c r="C837" t="str">
        <f t="shared" si="31"/>
        <v>Digital Technology Solutions MSc - Data Analytics</v>
      </c>
      <c r="D837">
        <v>30</v>
      </c>
      <c r="E837">
        <v>774</v>
      </c>
      <c r="F837" t="b">
        <v>1</v>
      </c>
      <c r="G837" t="b">
        <v>1</v>
      </c>
      <c r="H837">
        <v>7</v>
      </c>
      <c r="I837">
        <v>1</v>
      </c>
      <c r="J837" t="s">
        <v>274</v>
      </c>
      <c r="K837" t="s">
        <v>106</v>
      </c>
      <c r="L837" t="s">
        <v>107</v>
      </c>
      <c r="M837" t="s">
        <v>108</v>
      </c>
      <c r="N837" t="s">
        <v>109</v>
      </c>
      <c r="O837" t="s">
        <v>110</v>
      </c>
      <c r="P837" t="s">
        <v>111</v>
      </c>
      <c r="Q837">
        <v>40</v>
      </c>
      <c r="U837" t="s">
        <v>112</v>
      </c>
      <c r="V837" t="s">
        <v>113</v>
      </c>
      <c r="W837" t="str">
        <f t="shared" si="30"/>
        <v>Business and Technology</v>
      </c>
    </row>
    <row r="838" spans="1:23" x14ac:dyDescent="0.25">
      <c r="A838" t="s">
        <v>273</v>
      </c>
      <c r="B838" s="16" t="s">
        <v>269</v>
      </c>
      <c r="C838" t="str">
        <f t="shared" si="31"/>
        <v>Digital Technology Solutions MSc - Data Analytics</v>
      </c>
      <c r="D838">
        <v>30</v>
      </c>
      <c r="E838">
        <v>774</v>
      </c>
      <c r="F838" t="b">
        <v>1</v>
      </c>
      <c r="G838" t="b">
        <v>1</v>
      </c>
      <c r="H838">
        <v>7</v>
      </c>
      <c r="I838">
        <v>1</v>
      </c>
      <c r="J838" t="s">
        <v>274</v>
      </c>
      <c r="K838" t="s">
        <v>114</v>
      </c>
      <c r="L838" t="s">
        <v>154</v>
      </c>
      <c r="M838" t="s">
        <v>116</v>
      </c>
      <c r="N838" t="s">
        <v>117</v>
      </c>
      <c r="O838" t="s">
        <v>118</v>
      </c>
      <c r="P838" t="s">
        <v>111</v>
      </c>
      <c r="Q838">
        <v>24</v>
      </c>
      <c r="R838">
        <v>4</v>
      </c>
      <c r="T838">
        <v>4</v>
      </c>
      <c r="U838" t="s">
        <v>112</v>
      </c>
      <c r="V838" t="s">
        <v>113</v>
      </c>
      <c r="W838" t="str">
        <f t="shared" si="30"/>
        <v>Business and Technology</v>
      </c>
    </row>
    <row r="839" spans="1:23" x14ac:dyDescent="0.25">
      <c r="A839" t="s">
        <v>273</v>
      </c>
      <c r="B839" s="16" t="s">
        <v>269</v>
      </c>
      <c r="C839" t="str">
        <f t="shared" si="31"/>
        <v>Digital Technology Solutions MSc - Data Analytics</v>
      </c>
      <c r="D839">
        <v>30</v>
      </c>
      <c r="E839">
        <v>774</v>
      </c>
      <c r="F839" t="b">
        <v>1</v>
      </c>
      <c r="G839" t="b">
        <v>1</v>
      </c>
      <c r="H839">
        <v>7</v>
      </c>
      <c r="I839">
        <v>1</v>
      </c>
      <c r="J839" t="s">
        <v>274</v>
      </c>
      <c r="K839" t="s">
        <v>119</v>
      </c>
      <c r="L839" t="s">
        <v>119</v>
      </c>
      <c r="M839" t="s">
        <v>116</v>
      </c>
      <c r="N839" t="s">
        <v>109</v>
      </c>
      <c r="O839" t="s">
        <v>118</v>
      </c>
      <c r="P839" t="s">
        <v>121</v>
      </c>
      <c r="Q839">
        <v>106</v>
      </c>
      <c r="U839" t="s">
        <v>112</v>
      </c>
      <c r="V839" t="s">
        <v>113</v>
      </c>
      <c r="W839" t="str">
        <f t="shared" si="30"/>
        <v>Business and Technology</v>
      </c>
    </row>
    <row r="840" spans="1:23" x14ac:dyDescent="0.25">
      <c r="A840" t="s">
        <v>273</v>
      </c>
      <c r="B840" s="16" t="s">
        <v>269</v>
      </c>
      <c r="C840" t="str">
        <f t="shared" si="31"/>
        <v>Digital Technology Solutions MSc - Data Analytics</v>
      </c>
      <c r="D840">
        <v>30</v>
      </c>
      <c r="E840">
        <v>774</v>
      </c>
      <c r="F840" t="b">
        <v>1</v>
      </c>
      <c r="G840" t="b">
        <v>1</v>
      </c>
      <c r="H840">
        <v>7</v>
      </c>
      <c r="I840">
        <v>1</v>
      </c>
      <c r="J840" t="s">
        <v>274</v>
      </c>
      <c r="K840" t="s">
        <v>122</v>
      </c>
      <c r="L840" t="s">
        <v>122</v>
      </c>
      <c r="M840" t="s">
        <v>122</v>
      </c>
      <c r="N840" t="s">
        <v>64</v>
      </c>
      <c r="O840" t="s">
        <v>116</v>
      </c>
      <c r="P840" t="s">
        <v>111</v>
      </c>
      <c r="Q840">
        <v>30</v>
      </c>
      <c r="U840" t="s">
        <v>112</v>
      </c>
      <c r="V840" t="s">
        <v>113</v>
      </c>
      <c r="W840" t="str">
        <f t="shared" si="30"/>
        <v>Business and Technology</v>
      </c>
    </row>
    <row r="841" spans="1:23" x14ac:dyDescent="0.25">
      <c r="A841" t="s">
        <v>273</v>
      </c>
      <c r="B841" s="16" t="s">
        <v>269</v>
      </c>
      <c r="C841" t="str">
        <f t="shared" si="31"/>
        <v>Digital Technology Solutions MSc - Data Analytics</v>
      </c>
      <c r="D841">
        <v>30</v>
      </c>
      <c r="E841">
        <v>774</v>
      </c>
      <c r="F841" t="b">
        <v>1</v>
      </c>
      <c r="G841" t="b">
        <v>1</v>
      </c>
      <c r="H841">
        <v>7</v>
      </c>
      <c r="I841">
        <v>2</v>
      </c>
      <c r="J841" t="s">
        <v>275</v>
      </c>
      <c r="K841" t="s">
        <v>106</v>
      </c>
      <c r="L841" t="s">
        <v>107</v>
      </c>
      <c r="M841" t="s">
        <v>108</v>
      </c>
      <c r="N841" t="s">
        <v>109</v>
      </c>
      <c r="O841" t="s">
        <v>110</v>
      </c>
      <c r="P841" t="s">
        <v>111</v>
      </c>
      <c r="Q841">
        <v>40</v>
      </c>
      <c r="U841" t="s">
        <v>112</v>
      </c>
      <c r="V841" t="s">
        <v>113</v>
      </c>
      <c r="W841" t="str">
        <f t="shared" si="30"/>
        <v>Technical and Digital Leadership</v>
      </c>
    </row>
    <row r="842" spans="1:23" x14ac:dyDescent="0.25">
      <c r="A842" t="s">
        <v>273</v>
      </c>
      <c r="B842" s="16" t="s">
        <v>269</v>
      </c>
      <c r="C842" t="str">
        <f t="shared" si="31"/>
        <v>Digital Technology Solutions MSc - Data Analytics</v>
      </c>
      <c r="D842">
        <v>30</v>
      </c>
      <c r="E842">
        <v>774</v>
      </c>
      <c r="F842" t="b">
        <v>1</v>
      </c>
      <c r="G842" t="b">
        <v>1</v>
      </c>
      <c r="H842">
        <v>7</v>
      </c>
      <c r="I842">
        <v>2</v>
      </c>
      <c r="J842" t="s">
        <v>275</v>
      </c>
      <c r="K842" t="s">
        <v>114</v>
      </c>
      <c r="L842" t="s">
        <v>154</v>
      </c>
      <c r="M842" t="s">
        <v>116</v>
      </c>
      <c r="N842" t="s">
        <v>117</v>
      </c>
      <c r="O842" t="s">
        <v>118</v>
      </c>
      <c r="P842" t="s">
        <v>111</v>
      </c>
      <c r="Q842">
        <v>24</v>
      </c>
      <c r="R842">
        <v>4</v>
      </c>
      <c r="T842">
        <v>4</v>
      </c>
      <c r="U842" t="s">
        <v>112</v>
      </c>
      <c r="V842" t="s">
        <v>113</v>
      </c>
      <c r="W842" t="str">
        <f t="shared" si="30"/>
        <v>Technical and Digital Leadership</v>
      </c>
    </row>
    <row r="843" spans="1:23" x14ac:dyDescent="0.25">
      <c r="A843" t="s">
        <v>273</v>
      </c>
      <c r="B843" s="16" t="s">
        <v>269</v>
      </c>
      <c r="C843" t="str">
        <f t="shared" si="31"/>
        <v>Digital Technology Solutions MSc - Data Analytics</v>
      </c>
      <c r="D843">
        <v>30</v>
      </c>
      <c r="E843">
        <v>774</v>
      </c>
      <c r="F843" t="b">
        <v>1</v>
      </c>
      <c r="G843" t="b">
        <v>1</v>
      </c>
      <c r="H843">
        <v>7</v>
      </c>
      <c r="I843">
        <v>2</v>
      </c>
      <c r="J843" t="s">
        <v>275</v>
      </c>
      <c r="K843" t="s">
        <v>119</v>
      </c>
      <c r="L843" t="s">
        <v>119</v>
      </c>
      <c r="M843" t="s">
        <v>116</v>
      </c>
      <c r="N843" t="s">
        <v>109</v>
      </c>
      <c r="O843" t="s">
        <v>118</v>
      </c>
      <c r="P843" t="s">
        <v>121</v>
      </c>
      <c r="Q843">
        <v>106</v>
      </c>
      <c r="U843" t="s">
        <v>112</v>
      </c>
      <c r="V843" t="s">
        <v>113</v>
      </c>
      <c r="W843" t="str">
        <f t="shared" si="30"/>
        <v>Technical and Digital Leadership</v>
      </c>
    </row>
    <row r="844" spans="1:23" x14ac:dyDescent="0.25">
      <c r="A844" t="s">
        <v>273</v>
      </c>
      <c r="B844" s="16" t="s">
        <v>269</v>
      </c>
      <c r="C844" t="str">
        <f t="shared" si="31"/>
        <v>Digital Technology Solutions MSc - Data Analytics</v>
      </c>
      <c r="D844">
        <v>30</v>
      </c>
      <c r="E844">
        <v>774</v>
      </c>
      <c r="F844" t="b">
        <v>1</v>
      </c>
      <c r="G844" t="b">
        <v>1</v>
      </c>
      <c r="H844">
        <v>7</v>
      </c>
      <c r="I844">
        <v>2</v>
      </c>
      <c r="J844" t="s">
        <v>275</v>
      </c>
      <c r="K844" t="s">
        <v>122</v>
      </c>
      <c r="L844" t="s">
        <v>122</v>
      </c>
      <c r="M844" t="s">
        <v>122</v>
      </c>
      <c r="N844" t="s">
        <v>64</v>
      </c>
      <c r="O844" t="s">
        <v>116</v>
      </c>
      <c r="P844" t="s">
        <v>111</v>
      </c>
      <c r="Q844">
        <v>30</v>
      </c>
      <c r="U844" t="s">
        <v>112</v>
      </c>
      <c r="V844" t="s">
        <v>113</v>
      </c>
      <c r="W844" t="str">
        <f t="shared" si="30"/>
        <v>Technical and Digital Leadership</v>
      </c>
    </row>
    <row r="845" spans="1:23" x14ac:dyDescent="0.25">
      <c r="A845" t="s">
        <v>273</v>
      </c>
      <c r="B845" s="16" t="s">
        <v>269</v>
      </c>
      <c r="C845" t="str">
        <f t="shared" si="31"/>
        <v>Digital Technology Solutions MSc - Data Analytics</v>
      </c>
      <c r="D845">
        <v>30</v>
      </c>
      <c r="E845">
        <v>774</v>
      </c>
      <c r="F845" t="b">
        <v>1</v>
      </c>
      <c r="G845" t="b">
        <v>1</v>
      </c>
      <c r="H845">
        <v>7</v>
      </c>
      <c r="I845">
        <v>4</v>
      </c>
      <c r="J845" t="s">
        <v>276</v>
      </c>
      <c r="K845" t="s">
        <v>106</v>
      </c>
      <c r="L845" t="s">
        <v>107</v>
      </c>
      <c r="M845" t="s">
        <v>108</v>
      </c>
      <c r="N845" t="s">
        <v>109</v>
      </c>
      <c r="O845" t="s">
        <v>110</v>
      </c>
      <c r="P845" t="s">
        <v>111</v>
      </c>
      <c r="Q845">
        <v>40</v>
      </c>
      <c r="U845" t="s">
        <v>112</v>
      </c>
      <c r="V845" t="s">
        <v>113</v>
      </c>
      <c r="W845" t="str">
        <f t="shared" si="30"/>
        <v>Professional Practice 1</v>
      </c>
    </row>
    <row r="846" spans="1:23" x14ac:dyDescent="0.25">
      <c r="A846" t="s">
        <v>273</v>
      </c>
      <c r="B846" s="16" t="s">
        <v>269</v>
      </c>
      <c r="C846" t="str">
        <f t="shared" si="31"/>
        <v>Digital Technology Solutions MSc - Data Analytics</v>
      </c>
      <c r="D846">
        <v>30</v>
      </c>
      <c r="E846">
        <v>774</v>
      </c>
      <c r="F846" t="b">
        <v>1</v>
      </c>
      <c r="G846" t="b">
        <v>1</v>
      </c>
      <c r="H846">
        <v>7</v>
      </c>
      <c r="I846">
        <v>4</v>
      </c>
      <c r="J846" t="s">
        <v>276</v>
      </c>
      <c r="K846" t="s">
        <v>114</v>
      </c>
      <c r="L846" t="s">
        <v>167</v>
      </c>
      <c r="M846" t="s">
        <v>116</v>
      </c>
      <c r="N846" t="s">
        <v>117</v>
      </c>
      <c r="O846" t="s">
        <v>118</v>
      </c>
      <c r="P846" t="s">
        <v>111</v>
      </c>
      <c r="Q846">
        <v>12</v>
      </c>
      <c r="R846">
        <v>2</v>
      </c>
      <c r="T846">
        <v>2</v>
      </c>
      <c r="U846" t="s">
        <v>112</v>
      </c>
      <c r="V846" t="s">
        <v>113</v>
      </c>
      <c r="W846" t="str">
        <f t="shared" si="30"/>
        <v>Professional Practice 1</v>
      </c>
    </row>
    <row r="847" spans="1:23" x14ac:dyDescent="0.25">
      <c r="A847" t="s">
        <v>273</v>
      </c>
      <c r="B847" s="16" t="s">
        <v>269</v>
      </c>
      <c r="C847" t="str">
        <f t="shared" si="31"/>
        <v>Digital Technology Solutions MSc - Data Analytics</v>
      </c>
      <c r="D847">
        <v>30</v>
      </c>
      <c r="E847">
        <v>774</v>
      </c>
      <c r="F847" t="b">
        <v>1</v>
      </c>
      <c r="G847" t="b">
        <v>1</v>
      </c>
      <c r="H847">
        <v>7</v>
      </c>
      <c r="I847">
        <v>4</v>
      </c>
      <c r="J847" t="s">
        <v>276</v>
      </c>
      <c r="K847" t="s">
        <v>119</v>
      </c>
      <c r="L847" t="s">
        <v>119</v>
      </c>
      <c r="M847" t="s">
        <v>116</v>
      </c>
      <c r="N847" t="s">
        <v>109</v>
      </c>
      <c r="O847" t="s">
        <v>118</v>
      </c>
      <c r="P847" t="s">
        <v>121</v>
      </c>
      <c r="Q847">
        <v>118</v>
      </c>
      <c r="U847" t="s">
        <v>112</v>
      </c>
      <c r="V847" t="s">
        <v>113</v>
      </c>
      <c r="W847" t="str">
        <f t="shared" si="30"/>
        <v>Professional Practice 1</v>
      </c>
    </row>
    <row r="848" spans="1:23" x14ac:dyDescent="0.25">
      <c r="A848" t="s">
        <v>273</v>
      </c>
      <c r="B848" s="16" t="s">
        <v>269</v>
      </c>
      <c r="C848" t="str">
        <f t="shared" si="31"/>
        <v>Digital Technology Solutions MSc - Data Analytics</v>
      </c>
      <c r="D848">
        <v>30</v>
      </c>
      <c r="E848">
        <v>774</v>
      </c>
      <c r="F848" t="b">
        <v>1</v>
      </c>
      <c r="G848" t="b">
        <v>1</v>
      </c>
      <c r="H848">
        <v>7</v>
      </c>
      <c r="I848">
        <v>4</v>
      </c>
      <c r="J848" t="s">
        <v>276</v>
      </c>
      <c r="K848" t="s">
        <v>122</v>
      </c>
      <c r="L848" t="s">
        <v>122</v>
      </c>
      <c r="M848" t="s">
        <v>122</v>
      </c>
      <c r="N848" t="s">
        <v>64</v>
      </c>
      <c r="O848" t="s">
        <v>116</v>
      </c>
      <c r="P848" t="s">
        <v>111</v>
      </c>
      <c r="Q848">
        <v>30</v>
      </c>
      <c r="U848" t="s">
        <v>112</v>
      </c>
      <c r="V848" t="s">
        <v>113</v>
      </c>
      <c r="W848" t="str">
        <f t="shared" si="30"/>
        <v>Professional Practice 1</v>
      </c>
    </row>
    <row r="849" spans="1:23" x14ac:dyDescent="0.25">
      <c r="A849" t="s">
        <v>273</v>
      </c>
      <c r="B849" s="16" t="s">
        <v>269</v>
      </c>
      <c r="C849" t="str">
        <f t="shared" si="31"/>
        <v>Digital Technology Solutions MSc - Data Analytics</v>
      </c>
      <c r="D849">
        <v>30</v>
      </c>
      <c r="E849">
        <v>774</v>
      </c>
      <c r="F849" t="b">
        <v>1</v>
      </c>
      <c r="G849" t="b">
        <v>1</v>
      </c>
      <c r="H849">
        <v>7</v>
      </c>
      <c r="I849">
        <v>5</v>
      </c>
      <c r="J849" t="s">
        <v>277</v>
      </c>
      <c r="K849" t="s">
        <v>106</v>
      </c>
      <c r="L849" t="s">
        <v>107</v>
      </c>
      <c r="M849" t="s">
        <v>108</v>
      </c>
      <c r="N849" t="s">
        <v>109</v>
      </c>
      <c r="O849" t="s">
        <v>110</v>
      </c>
      <c r="P849" t="s">
        <v>111</v>
      </c>
      <c r="Q849">
        <v>40</v>
      </c>
      <c r="U849" t="s">
        <v>112</v>
      </c>
      <c r="V849" t="s">
        <v>113</v>
      </c>
      <c r="W849" t="str">
        <f t="shared" si="30"/>
        <v>Professional Practice 2</v>
      </c>
    </row>
    <row r="850" spans="1:23" x14ac:dyDescent="0.25">
      <c r="A850" t="s">
        <v>273</v>
      </c>
      <c r="B850" s="16" t="s">
        <v>269</v>
      </c>
      <c r="C850" t="str">
        <f t="shared" si="31"/>
        <v>Digital Technology Solutions MSc - Data Analytics</v>
      </c>
      <c r="D850">
        <v>30</v>
      </c>
      <c r="E850">
        <v>774</v>
      </c>
      <c r="F850" t="b">
        <v>1</v>
      </c>
      <c r="G850" t="b">
        <v>1</v>
      </c>
      <c r="H850">
        <v>7</v>
      </c>
      <c r="I850">
        <v>5</v>
      </c>
      <c r="J850" t="s">
        <v>277</v>
      </c>
      <c r="K850" t="s">
        <v>114</v>
      </c>
      <c r="L850" t="s">
        <v>167</v>
      </c>
      <c r="M850" t="s">
        <v>116</v>
      </c>
      <c r="N850" t="s">
        <v>117</v>
      </c>
      <c r="O850" t="s">
        <v>118</v>
      </c>
      <c r="P850" t="s">
        <v>111</v>
      </c>
      <c r="Q850">
        <v>12</v>
      </c>
      <c r="R850">
        <v>2</v>
      </c>
      <c r="T850">
        <v>2</v>
      </c>
      <c r="U850" t="s">
        <v>112</v>
      </c>
      <c r="V850" t="s">
        <v>113</v>
      </c>
      <c r="W850" t="str">
        <f t="shared" si="30"/>
        <v>Professional Practice 2</v>
      </c>
    </row>
    <row r="851" spans="1:23" x14ac:dyDescent="0.25">
      <c r="A851" t="s">
        <v>273</v>
      </c>
      <c r="B851" s="16" t="s">
        <v>269</v>
      </c>
      <c r="C851" t="str">
        <f t="shared" si="31"/>
        <v>Digital Technology Solutions MSc - Data Analytics</v>
      </c>
      <c r="D851">
        <v>30</v>
      </c>
      <c r="E851">
        <v>774</v>
      </c>
      <c r="F851" t="b">
        <v>1</v>
      </c>
      <c r="G851" t="b">
        <v>1</v>
      </c>
      <c r="H851">
        <v>7</v>
      </c>
      <c r="I851">
        <v>5</v>
      </c>
      <c r="J851" t="s">
        <v>277</v>
      </c>
      <c r="K851" t="s">
        <v>119</v>
      </c>
      <c r="L851" t="s">
        <v>119</v>
      </c>
      <c r="M851" t="s">
        <v>116</v>
      </c>
      <c r="N851" t="s">
        <v>109</v>
      </c>
      <c r="O851" t="s">
        <v>118</v>
      </c>
      <c r="P851" t="s">
        <v>121</v>
      </c>
      <c r="Q851">
        <v>118</v>
      </c>
      <c r="U851" t="s">
        <v>112</v>
      </c>
      <c r="V851" t="s">
        <v>113</v>
      </c>
      <c r="W851" t="str">
        <f t="shared" si="30"/>
        <v>Professional Practice 2</v>
      </c>
    </row>
    <row r="852" spans="1:23" x14ac:dyDescent="0.25">
      <c r="A852" t="s">
        <v>273</v>
      </c>
      <c r="B852" s="16" t="s">
        <v>269</v>
      </c>
      <c r="C852" t="str">
        <f t="shared" si="31"/>
        <v>Digital Technology Solutions MSc - Data Analytics</v>
      </c>
      <c r="D852">
        <v>30</v>
      </c>
      <c r="E852">
        <v>774</v>
      </c>
      <c r="F852" t="b">
        <v>1</v>
      </c>
      <c r="G852" t="b">
        <v>1</v>
      </c>
      <c r="H852">
        <v>7</v>
      </c>
      <c r="I852">
        <v>5</v>
      </c>
      <c r="J852" t="s">
        <v>277</v>
      </c>
      <c r="K852" t="s">
        <v>122</v>
      </c>
      <c r="L852" t="s">
        <v>122</v>
      </c>
      <c r="M852" t="s">
        <v>122</v>
      </c>
      <c r="N852" t="s">
        <v>64</v>
      </c>
      <c r="O852" t="s">
        <v>116</v>
      </c>
      <c r="P852" t="s">
        <v>111</v>
      </c>
      <c r="Q852">
        <v>30</v>
      </c>
      <c r="U852" t="s">
        <v>112</v>
      </c>
      <c r="V852" t="s">
        <v>113</v>
      </c>
      <c r="W852" t="str">
        <f t="shared" si="30"/>
        <v>Professional Practice 2</v>
      </c>
    </row>
    <row r="853" spans="1:23" x14ac:dyDescent="0.25">
      <c r="A853" t="s">
        <v>273</v>
      </c>
      <c r="B853" s="16" t="s">
        <v>269</v>
      </c>
      <c r="C853" t="str">
        <f t="shared" ref="C853:C916" si="33">IF(B853="N/A",A853,A853&amp;" - "&amp;B853)</f>
        <v>Digital Technology Solutions MSc - Data Analytics</v>
      </c>
      <c r="D853">
        <v>30</v>
      </c>
      <c r="E853">
        <v>774</v>
      </c>
      <c r="F853" t="b">
        <v>1</v>
      </c>
      <c r="G853" t="b">
        <v>1</v>
      </c>
      <c r="H853">
        <v>7</v>
      </c>
      <c r="I853">
        <v>6</v>
      </c>
      <c r="J853" t="s">
        <v>278</v>
      </c>
      <c r="K853" t="s">
        <v>106</v>
      </c>
      <c r="L853" t="s">
        <v>107</v>
      </c>
      <c r="M853" t="s">
        <v>108</v>
      </c>
      <c r="N853" t="s">
        <v>109</v>
      </c>
      <c r="O853" t="s">
        <v>110</v>
      </c>
      <c r="P853" t="s">
        <v>111</v>
      </c>
      <c r="Q853">
        <v>40</v>
      </c>
      <c r="U853" t="s">
        <v>112</v>
      </c>
      <c r="V853" t="s">
        <v>113</v>
      </c>
      <c r="W853" t="str">
        <f t="shared" si="30"/>
        <v>Open Professional Practice</v>
      </c>
    </row>
    <row r="854" spans="1:23" x14ac:dyDescent="0.25">
      <c r="A854" t="s">
        <v>273</v>
      </c>
      <c r="B854" s="16" t="s">
        <v>269</v>
      </c>
      <c r="C854" t="str">
        <f t="shared" si="33"/>
        <v>Digital Technology Solutions MSc - Data Analytics</v>
      </c>
      <c r="D854">
        <v>30</v>
      </c>
      <c r="E854">
        <v>774</v>
      </c>
      <c r="F854" t="b">
        <v>1</v>
      </c>
      <c r="G854" t="b">
        <v>1</v>
      </c>
      <c r="H854">
        <v>7</v>
      </c>
      <c r="I854">
        <v>6</v>
      </c>
      <c r="J854" t="s">
        <v>278</v>
      </c>
      <c r="K854" t="s">
        <v>114</v>
      </c>
      <c r="L854" t="s">
        <v>167</v>
      </c>
      <c r="M854" t="s">
        <v>116</v>
      </c>
      <c r="N854" t="s">
        <v>117</v>
      </c>
      <c r="O854" t="s">
        <v>118</v>
      </c>
      <c r="P854" t="s">
        <v>111</v>
      </c>
      <c r="Q854">
        <v>12</v>
      </c>
      <c r="R854">
        <v>2</v>
      </c>
      <c r="T854">
        <v>2</v>
      </c>
      <c r="U854" t="s">
        <v>112</v>
      </c>
      <c r="V854" t="s">
        <v>113</v>
      </c>
      <c r="W854" t="str">
        <f t="shared" si="30"/>
        <v>Open Professional Practice</v>
      </c>
    </row>
    <row r="855" spans="1:23" x14ac:dyDescent="0.25">
      <c r="A855" t="s">
        <v>273</v>
      </c>
      <c r="B855" s="16" t="s">
        <v>269</v>
      </c>
      <c r="C855" t="str">
        <f t="shared" si="33"/>
        <v>Digital Technology Solutions MSc - Data Analytics</v>
      </c>
      <c r="D855">
        <v>30</v>
      </c>
      <c r="E855">
        <v>774</v>
      </c>
      <c r="F855" t="b">
        <v>1</v>
      </c>
      <c r="G855" t="b">
        <v>1</v>
      </c>
      <c r="H855">
        <v>7</v>
      </c>
      <c r="I855">
        <v>6</v>
      </c>
      <c r="J855" t="s">
        <v>278</v>
      </c>
      <c r="K855" t="s">
        <v>119</v>
      </c>
      <c r="L855" t="s">
        <v>119</v>
      </c>
      <c r="M855" t="s">
        <v>116</v>
      </c>
      <c r="N855" t="s">
        <v>109</v>
      </c>
      <c r="O855" t="s">
        <v>118</v>
      </c>
      <c r="P855" t="s">
        <v>121</v>
      </c>
      <c r="Q855">
        <v>118</v>
      </c>
      <c r="U855" t="s">
        <v>112</v>
      </c>
      <c r="V855" t="s">
        <v>113</v>
      </c>
      <c r="W855" t="str">
        <f t="shared" si="30"/>
        <v>Open Professional Practice</v>
      </c>
    </row>
    <row r="856" spans="1:23" x14ac:dyDescent="0.25">
      <c r="A856" t="s">
        <v>273</v>
      </c>
      <c r="B856" s="16" t="s">
        <v>269</v>
      </c>
      <c r="C856" t="str">
        <f t="shared" si="33"/>
        <v>Digital Technology Solutions MSc - Data Analytics</v>
      </c>
      <c r="D856">
        <v>30</v>
      </c>
      <c r="E856">
        <v>774</v>
      </c>
      <c r="F856" t="b">
        <v>1</v>
      </c>
      <c r="G856" t="b">
        <v>1</v>
      </c>
      <c r="H856">
        <v>7</v>
      </c>
      <c r="I856">
        <v>6</v>
      </c>
      <c r="J856" t="s">
        <v>278</v>
      </c>
      <c r="K856" t="s">
        <v>122</v>
      </c>
      <c r="L856" t="s">
        <v>122</v>
      </c>
      <c r="M856" t="s">
        <v>122</v>
      </c>
      <c r="N856" t="s">
        <v>64</v>
      </c>
      <c r="O856" t="s">
        <v>116</v>
      </c>
      <c r="P856" t="s">
        <v>111</v>
      </c>
      <c r="Q856">
        <v>30</v>
      </c>
      <c r="U856" t="s">
        <v>112</v>
      </c>
      <c r="V856" t="s">
        <v>113</v>
      </c>
      <c r="W856" t="str">
        <f t="shared" si="30"/>
        <v>Open Professional Practice</v>
      </c>
    </row>
    <row r="857" spans="1:23" x14ac:dyDescent="0.25">
      <c r="A857" t="s">
        <v>273</v>
      </c>
      <c r="B857" s="16" t="s">
        <v>269</v>
      </c>
      <c r="C857" t="str">
        <f t="shared" si="33"/>
        <v>Digital Technology Solutions MSc - Data Analytics</v>
      </c>
      <c r="D857">
        <v>30</v>
      </c>
      <c r="E857">
        <v>774</v>
      </c>
      <c r="F857" t="b">
        <v>1</v>
      </c>
      <c r="G857" t="b">
        <v>1</v>
      </c>
      <c r="H857">
        <v>7</v>
      </c>
      <c r="I857">
        <v>7</v>
      </c>
      <c r="J857" t="s">
        <v>279</v>
      </c>
      <c r="K857" t="s">
        <v>106</v>
      </c>
      <c r="L857" t="s">
        <v>107</v>
      </c>
      <c r="M857" t="s">
        <v>108</v>
      </c>
      <c r="N857" t="s">
        <v>109</v>
      </c>
      <c r="O857" t="s">
        <v>110</v>
      </c>
      <c r="P857" t="s">
        <v>111</v>
      </c>
      <c r="Q857">
        <v>40</v>
      </c>
      <c r="U857" t="s">
        <v>112</v>
      </c>
      <c r="V857" t="s">
        <v>113</v>
      </c>
      <c r="W857" t="str">
        <f t="shared" si="30"/>
        <v>Major Postgraduate Project</v>
      </c>
    </row>
    <row r="858" spans="1:23" x14ac:dyDescent="0.25">
      <c r="A858" t="s">
        <v>273</v>
      </c>
      <c r="B858" s="16" t="s">
        <v>269</v>
      </c>
      <c r="C858" t="str">
        <f t="shared" si="33"/>
        <v>Digital Technology Solutions MSc - Data Analytics</v>
      </c>
      <c r="D858">
        <v>30</v>
      </c>
      <c r="E858">
        <v>774</v>
      </c>
      <c r="F858" t="b">
        <v>1</v>
      </c>
      <c r="G858" t="b">
        <v>1</v>
      </c>
      <c r="H858">
        <v>7</v>
      </c>
      <c r="I858">
        <v>7</v>
      </c>
      <c r="J858" t="s">
        <v>279</v>
      </c>
      <c r="K858" t="s">
        <v>114</v>
      </c>
      <c r="L858" t="s">
        <v>265</v>
      </c>
      <c r="M858" t="s">
        <v>116</v>
      </c>
      <c r="N858" t="s">
        <v>117</v>
      </c>
      <c r="O858" t="s">
        <v>118</v>
      </c>
      <c r="P858" t="s">
        <v>111</v>
      </c>
      <c r="Q858">
        <v>6</v>
      </c>
      <c r="R858">
        <v>1</v>
      </c>
      <c r="T858">
        <v>1</v>
      </c>
      <c r="U858" t="s">
        <v>112</v>
      </c>
      <c r="V858" t="s">
        <v>113</v>
      </c>
      <c r="W858" t="str">
        <f t="shared" si="30"/>
        <v>Major Postgraduate Project</v>
      </c>
    </row>
    <row r="859" spans="1:23" x14ac:dyDescent="0.25">
      <c r="A859" t="s">
        <v>273</v>
      </c>
      <c r="B859" s="16" t="s">
        <v>269</v>
      </c>
      <c r="C859" t="str">
        <f t="shared" si="33"/>
        <v>Digital Technology Solutions MSc - Data Analytics</v>
      </c>
      <c r="D859">
        <v>30</v>
      </c>
      <c r="E859">
        <v>774</v>
      </c>
      <c r="F859" t="b">
        <v>1</v>
      </c>
      <c r="G859" t="b">
        <v>1</v>
      </c>
      <c r="H859">
        <v>7</v>
      </c>
      <c r="I859">
        <v>7</v>
      </c>
      <c r="J859" t="s">
        <v>279</v>
      </c>
      <c r="K859" t="s">
        <v>119</v>
      </c>
      <c r="L859" t="s">
        <v>119</v>
      </c>
      <c r="M859" t="s">
        <v>116</v>
      </c>
      <c r="N859" t="s">
        <v>109</v>
      </c>
      <c r="O859" t="s">
        <v>118</v>
      </c>
      <c r="P859" t="s">
        <v>121</v>
      </c>
      <c r="Q859">
        <v>354</v>
      </c>
      <c r="U859" t="s">
        <v>112</v>
      </c>
      <c r="V859" t="s">
        <v>113</v>
      </c>
      <c r="W859" t="str">
        <f t="shared" si="30"/>
        <v>Major Postgraduate Project</v>
      </c>
    </row>
    <row r="860" spans="1:23" x14ac:dyDescent="0.25">
      <c r="A860" t="s">
        <v>273</v>
      </c>
      <c r="B860" s="16" t="s">
        <v>269</v>
      </c>
      <c r="C860" t="str">
        <f t="shared" si="33"/>
        <v>Digital Technology Solutions MSc - Data Analytics</v>
      </c>
      <c r="D860">
        <v>30</v>
      </c>
      <c r="E860">
        <v>774</v>
      </c>
      <c r="F860" t="b">
        <v>1</v>
      </c>
      <c r="G860" t="b">
        <v>1</v>
      </c>
      <c r="H860">
        <v>7</v>
      </c>
      <c r="I860">
        <v>7</v>
      </c>
      <c r="J860" t="s">
        <v>279</v>
      </c>
      <c r="K860" t="s">
        <v>122</v>
      </c>
      <c r="L860" t="s">
        <v>122</v>
      </c>
      <c r="M860" t="s">
        <v>122</v>
      </c>
      <c r="N860" t="s">
        <v>64</v>
      </c>
      <c r="O860" t="s">
        <v>116</v>
      </c>
      <c r="P860" t="s">
        <v>111</v>
      </c>
      <c r="Q860">
        <v>200</v>
      </c>
      <c r="U860" t="s">
        <v>112</v>
      </c>
      <c r="V860" t="s">
        <v>113</v>
      </c>
      <c r="W860" t="str">
        <f t="shared" si="30"/>
        <v>Major Postgraduate Project</v>
      </c>
    </row>
    <row r="861" spans="1:23" x14ac:dyDescent="0.25">
      <c r="A861" t="s">
        <v>273</v>
      </c>
      <c r="B861" s="16" t="s">
        <v>269</v>
      </c>
      <c r="C861" t="str">
        <f t="shared" si="33"/>
        <v>Digital Technology Solutions MSc - Data Analytics</v>
      </c>
      <c r="D861">
        <v>30</v>
      </c>
      <c r="E861" s="21">
        <v>774</v>
      </c>
      <c r="F861" s="21" t="b">
        <v>1</v>
      </c>
      <c r="G861" s="21" t="b">
        <v>0</v>
      </c>
      <c r="H861" s="21">
        <v>7</v>
      </c>
      <c r="I861" s="21">
        <v>3</v>
      </c>
      <c r="J861" s="22" t="s">
        <v>283</v>
      </c>
      <c r="K861" s="21" t="s">
        <v>106</v>
      </c>
      <c r="L861" s="21" t="s">
        <v>107</v>
      </c>
      <c r="M861" s="21" t="s">
        <v>108</v>
      </c>
      <c r="N861" s="21" t="s">
        <v>109</v>
      </c>
      <c r="O861" s="21" t="s">
        <v>110</v>
      </c>
      <c r="P861" s="21" t="s">
        <v>111</v>
      </c>
      <c r="Q861" s="21">
        <v>40</v>
      </c>
      <c r="R861" s="21"/>
      <c r="S861" s="21"/>
      <c r="T861" s="21"/>
      <c r="U861" s="21" t="s">
        <v>112</v>
      </c>
      <c r="V861" s="21" t="s">
        <v>113</v>
      </c>
      <c r="W861" t="str">
        <f t="shared" si="30"/>
        <v>Data Analytics Principles</v>
      </c>
    </row>
    <row r="862" spans="1:23" x14ac:dyDescent="0.25">
      <c r="A862" t="s">
        <v>273</v>
      </c>
      <c r="B862" s="16" t="s">
        <v>269</v>
      </c>
      <c r="C862" t="str">
        <f t="shared" si="33"/>
        <v>Digital Technology Solutions MSc - Data Analytics</v>
      </c>
      <c r="D862">
        <v>30</v>
      </c>
      <c r="E862" s="21">
        <v>774</v>
      </c>
      <c r="F862" s="21" t="b">
        <v>1</v>
      </c>
      <c r="G862" s="21" t="b">
        <v>0</v>
      </c>
      <c r="H862" s="21">
        <v>7</v>
      </c>
      <c r="I862" s="21">
        <v>3</v>
      </c>
      <c r="J862" s="22" t="s">
        <v>283</v>
      </c>
      <c r="K862" s="21" t="s">
        <v>114</v>
      </c>
      <c r="L862" s="21" t="s">
        <v>154</v>
      </c>
      <c r="M862" s="21" t="s">
        <v>116</v>
      </c>
      <c r="N862" s="21" t="s">
        <v>117</v>
      </c>
      <c r="O862" s="21" t="s">
        <v>118</v>
      </c>
      <c r="P862" s="21" t="s">
        <v>111</v>
      </c>
      <c r="Q862" s="21">
        <v>24</v>
      </c>
      <c r="R862" s="21">
        <v>4</v>
      </c>
      <c r="S862" s="21"/>
      <c r="T862" s="21">
        <v>4</v>
      </c>
      <c r="U862" s="21" t="s">
        <v>112</v>
      </c>
      <c r="V862" s="21" t="s">
        <v>113</v>
      </c>
      <c r="W862" t="str">
        <f t="shared" si="30"/>
        <v>Data Analytics Principles</v>
      </c>
    </row>
    <row r="863" spans="1:23" x14ac:dyDescent="0.25">
      <c r="A863" t="s">
        <v>273</v>
      </c>
      <c r="B863" s="16" t="s">
        <v>269</v>
      </c>
      <c r="C863" t="str">
        <f t="shared" si="33"/>
        <v>Digital Technology Solutions MSc - Data Analytics</v>
      </c>
      <c r="D863">
        <v>30</v>
      </c>
      <c r="E863" s="21">
        <v>774</v>
      </c>
      <c r="F863" s="21" t="b">
        <v>1</v>
      </c>
      <c r="G863" s="21" t="b">
        <v>0</v>
      </c>
      <c r="H863" s="21">
        <v>7</v>
      </c>
      <c r="I863" s="21">
        <v>3</v>
      </c>
      <c r="J863" s="22" t="s">
        <v>283</v>
      </c>
      <c r="K863" s="21" t="s">
        <v>119</v>
      </c>
      <c r="L863" s="21" t="s">
        <v>119</v>
      </c>
      <c r="M863" s="21" t="s">
        <v>116</v>
      </c>
      <c r="N863" s="21" t="s">
        <v>109</v>
      </c>
      <c r="O863" s="21" t="s">
        <v>118</v>
      </c>
      <c r="P863" s="21" t="s">
        <v>121</v>
      </c>
      <c r="Q863" s="21">
        <v>106</v>
      </c>
      <c r="R863" s="21"/>
      <c r="S863" s="21"/>
      <c r="T863" s="21"/>
      <c r="U863" s="21" t="s">
        <v>112</v>
      </c>
      <c r="V863" s="21" t="s">
        <v>113</v>
      </c>
      <c r="W863" t="str">
        <f t="shared" si="30"/>
        <v>Data Analytics Principles</v>
      </c>
    </row>
    <row r="864" spans="1:23" x14ac:dyDescent="0.25">
      <c r="A864" t="s">
        <v>273</v>
      </c>
      <c r="B864" s="16" t="s">
        <v>269</v>
      </c>
      <c r="C864" t="str">
        <f t="shared" si="33"/>
        <v>Digital Technology Solutions MSc - Data Analytics</v>
      </c>
      <c r="D864">
        <v>30</v>
      </c>
      <c r="E864" s="21">
        <v>774</v>
      </c>
      <c r="F864" s="21" t="b">
        <v>1</v>
      </c>
      <c r="G864" s="21" t="b">
        <v>0</v>
      </c>
      <c r="H864" s="21">
        <v>7</v>
      </c>
      <c r="I864" s="21">
        <v>3</v>
      </c>
      <c r="J864" s="22" t="s">
        <v>283</v>
      </c>
      <c r="K864" s="21" t="s">
        <v>122</v>
      </c>
      <c r="L864" s="21" t="s">
        <v>122</v>
      </c>
      <c r="M864" s="21" t="s">
        <v>122</v>
      </c>
      <c r="N864" s="21" t="s">
        <v>64</v>
      </c>
      <c r="O864" s="21" t="s">
        <v>116</v>
      </c>
      <c r="P864" s="21" t="s">
        <v>111</v>
      </c>
      <c r="Q864" s="21">
        <v>30</v>
      </c>
      <c r="R864" s="21"/>
      <c r="S864" s="21"/>
      <c r="T864" s="21"/>
      <c r="U864" s="21" t="s">
        <v>112</v>
      </c>
      <c r="V864" s="21" t="s">
        <v>113</v>
      </c>
      <c r="W864" t="str">
        <f t="shared" si="30"/>
        <v>Data Analytics Principles</v>
      </c>
    </row>
    <row r="865" spans="1:23" x14ac:dyDescent="0.25">
      <c r="A865" t="s">
        <v>273</v>
      </c>
      <c r="B865" s="16" t="s">
        <v>284</v>
      </c>
      <c r="C865" t="str">
        <f t="shared" si="33"/>
        <v>Digital Technology Solutions MSc - Cyber Security</v>
      </c>
      <c r="D865">
        <v>30</v>
      </c>
      <c r="E865">
        <v>774</v>
      </c>
      <c r="F865" t="b">
        <v>1</v>
      </c>
      <c r="G865" t="b">
        <v>1</v>
      </c>
      <c r="H865">
        <v>7</v>
      </c>
      <c r="I865">
        <v>1</v>
      </c>
      <c r="J865" t="s">
        <v>274</v>
      </c>
      <c r="K865" t="s">
        <v>106</v>
      </c>
      <c r="L865" t="s">
        <v>107</v>
      </c>
      <c r="M865" t="s">
        <v>108</v>
      </c>
      <c r="N865" t="s">
        <v>109</v>
      </c>
      <c r="O865" t="s">
        <v>110</v>
      </c>
      <c r="P865" t="s">
        <v>111</v>
      </c>
      <c r="Q865">
        <v>40</v>
      </c>
      <c r="U865" t="s">
        <v>112</v>
      </c>
      <c r="V865" t="s">
        <v>113</v>
      </c>
      <c r="W865" t="str">
        <f t="shared" ref="W865:W888" si="34">IF(RIGHT(J865)=")",LEFT(J865,FIND("(",J865)-2),J865)</f>
        <v>Business and Technology</v>
      </c>
    </row>
    <row r="866" spans="1:23" x14ac:dyDescent="0.25">
      <c r="A866" t="s">
        <v>273</v>
      </c>
      <c r="B866" s="16" t="s">
        <v>284</v>
      </c>
      <c r="C866" t="str">
        <f t="shared" si="33"/>
        <v>Digital Technology Solutions MSc - Cyber Security</v>
      </c>
      <c r="D866">
        <v>30</v>
      </c>
      <c r="E866">
        <v>774</v>
      </c>
      <c r="F866" t="b">
        <v>1</v>
      </c>
      <c r="G866" t="b">
        <v>1</v>
      </c>
      <c r="H866">
        <v>7</v>
      </c>
      <c r="I866">
        <v>1</v>
      </c>
      <c r="J866" t="s">
        <v>274</v>
      </c>
      <c r="K866" t="s">
        <v>114</v>
      </c>
      <c r="L866" t="s">
        <v>154</v>
      </c>
      <c r="M866" t="s">
        <v>116</v>
      </c>
      <c r="N866" t="s">
        <v>117</v>
      </c>
      <c r="O866" t="s">
        <v>118</v>
      </c>
      <c r="P866" t="s">
        <v>111</v>
      </c>
      <c r="Q866">
        <v>24</v>
      </c>
      <c r="R866">
        <v>4</v>
      </c>
      <c r="T866">
        <v>4</v>
      </c>
      <c r="U866" t="s">
        <v>112</v>
      </c>
      <c r="V866" t="s">
        <v>113</v>
      </c>
      <c r="W866" t="str">
        <f t="shared" si="34"/>
        <v>Business and Technology</v>
      </c>
    </row>
    <row r="867" spans="1:23" x14ac:dyDescent="0.25">
      <c r="A867" t="s">
        <v>273</v>
      </c>
      <c r="B867" s="16" t="s">
        <v>284</v>
      </c>
      <c r="C867" t="str">
        <f t="shared" si="33"/>
        <v>Digital Technology Solutions MSc - Cyber Security</v>
      </c>
      <c r="D867">
        <v>30</v>
      </c>
      <c r="E867">
        <v>774</v>
      </c>
      <c r="F867" t="b">
        <v>1</v>
      </c>
      <c r="G867" t="b">
        <v>1</v>
      </c>
      <c r="H867">
        <v>7</v>
      </c>
      <c r="I867">
        <v>1</v>
      </c>
      <c r="J867" t="s">
        <v>274</v>
      </c>
      <c r="K867" t="s">
        <v>119</v>
      </c>
      <c r="L867" t="s">
        <v>119</v>
      </c>
      <c r="M867" t="s">
        <v>116</v>
      </c>
      <c r="N867" t="s">
        <v>109</v>
      </c>
      <c r="O867" t="s">
        <v>118</v>
      </c>
      <c r="P867" t="s">
        <v>121</v>
      </c>
      <c r="Q867">
        <v>106</v>
      </c>
      <c r="U867" t="s">
        <v>112</v>
      </c>
      <c r="V867" t="s">
        <v>113</v>
      </c>
      <c r="W867" t="str">
        <f t="shared" si="34"/>
        <v>Business and Technology</v>
      </c>
    </row>
    <row r="868" spans="1:23" x14ac:dyDescent="0.25">
      <c r="A868" t="s">
        <v>273</v>
      </c>
      <c r="B868" s="16" t="s">
        <v>284</v>
      </c>
      <c r="C868" t="str">
        <f t="shared" si="33"/>
        <v>Digital Technology Solutions MSc - Cyber Security</v>
      </c>
      <c r="D868">
        <v>30</v>
      </c>
      <c r="E868">
        <v>774</v>
      </c>
      <c r="F868" t="b">
        <v>1</v>
      </c>
      <c r="G868" t="b">
        <v>1</v>
      </c>
      <c r="H868">
        <v>7</v>
      </c>
      <c r="I868">
        <v>1</v>
      </c>
      <c r="J868" t="s">
        <v>274</v>
      </c>
      <c r="K868" t="s">
        <v>122</v>
      </c>
      <c r="L868" t="s">
        <v>122</v>
      </c>
      <c r="M868" t="s">
        <v>122</v>
      </c>
      <c r="N868" t="s">
        <v>64</v>
      </c>
      <c r="O868" t="s">
        <v>116</v>
      </c>
      <c r="P868" t="s">
        <v>111</v>
      </c>
      <c r="Q868">
        <v>30</v>
      </c>
      <c r="U868" t="s">
        <v>112</v>
      </c>
      <c r="V868" t="s">
        <v>113</v>
      </c>
      <c r="W868" t="str">
        <f t="shared" si="34"/>
        <v>Business and Technology</v>
      </c>
    </row>
    <row r="869" spans="1:23" x14ac:dyDescent="0.25">
      <c r="A869" t="s">
        <v>273</v>
      </c>
      <c r="B869" s="16" t="s">
        <v>284</v>
      </c>
      <c r="C869" t="str">
        <f t="shared" si="33"/>
        <v>Digital Technology Solutions MSc - Cyber Security</v>
      </c>
      <c r="D869">
        <v>30</v>
      </c>
      <c r="E869">
        <v>774</v>
      </c>
      <c r="F869" t="b">
        <v>1</v>
      </c>
      <c r="G869" t="b">
        <v>1</v>
      </c>
      <c r="H869">
        <v>7</v>
      </c>
      <c r="I869">
        <v>2</v>
      </c>
      <c r="J869" t="s">
        <v>275</v>
      </c>
      <c r="K869" t="s">
        <v>106</v>
      </c>
      <c r="L869" t="s">
        <v>107</v>
      </c>
      <c r="M869" t="s">
        <v>108</v>
      </c>
      <c r="N869" t="s">
        <v>109</v>
      </c>
      <c r="O869" t="s">
        <v>110</v>
      </c>
      <c r="P869" t="s">
        <v>111</v>
      </c>
      <c r="Q869">
        <v>40</v>
      </c>
      <c r="U869" t="s">
        <v>112</v>
      </c>
      <c r="V869" t="s">
        <v>113</v>
      </c>
      <c r="W869" t="str">
        <f t="shared" si="34"/>
        <v>Technical and Digital Leadership</v>
      </c>
    </row>
    <row r="870" spans="1:23" x14ac:dyDescent="0.25">
      <c r="A870" t="s">
        <v>273</v>
      </c>
      <c r="B870" s="16" t="s">
        <v>284</v>
      </c>
      <c r="C870" t="str">
        <f t="shared" si="33"/>
        <v>Digital Technology Solutions MSc - Cyber Security</v>
      </c>
      <c r="D870">
        <v>30</v>
      </c>
      <c r="E870">
        <v>774</v>
      </c>
      <c r="F870" t="b">
        <v>1</v>
      </c>
      <c r="G870" t="b">
        <v>1</v>
      </c>
      <c r="H870">
        <v>7</v>
      </c>
      <c r="I870">
        <v>2</v>
      </c>
      <c r="J870" t="s">
        <v>275</v>
      </c>
      <c r="K870" t="s">
        <v>114</v>
      </c>
      <c r="L870" t="s">
        <v>154</v>
      </c>
      <c r="M870" t="s">
        <v>116</v>
      </c>
      <c r="N870" t="s">
        <v>117</v>
      </c>
      <c r="O870" t="s">
        <v>118</v>
      </c>
      <c r="P870" t="s">
        <v>111</v>
      </c>
      <c r="Q870">
        <v>24</v>
      </c>
      <c r="R870">
        <v>4</v>
      </c>
      <c r="T870">
        <v>4</v>
      </c>
      <c r="U870" t="s">
        <v>112</v>
      </c>
      <c r="V870" t="s">
        <v>113</v>
      </c>
      <c r="W870" t="str">
        <f t="shared" si="34"/>
        <v>Technical and Digital Leadership</v>
      </c>
    </row>
    <row r="871" spans="1:23" x14ac:dyDescent="0.25">
      <c r="A871" t="s">
        <v>273</v>
      </c>
      <c r="B871" s="16" t="s">
        <v>284</v>
      </c>
      <c r="C871" t="str">
        <f t="shared" si="33"/>
        <v>Digital Technology Solutions MSc - Cyber Security</v>
      </c>
      <c r="D871">
        <v>30</v>
      </c>
      <c r="E871">
        <v>774</v>
      </c>
      <c r="F871" t="b">
        <v>1</v>
      </c>
      <c r="G871" t="b">
        <v>1</v>
      </c>
      <c r="H871">
        <v>7</v>
      </c>
      <c r="I871">
        <v>2</v>
      </c>
      <c r="J871" t="s">
        <v>275</v>
      </c>
      <c r="K871" t="s">
        <v>119</v>
      </c>
      <c r="L871" t="s">
        <v>119</v>
      </c>
      <c r="M871" t="s">
        <v>116</v>
      </c>
      <c r="N871" t="s">
        <v>109</v>
      </c>
      <c r="O871" t="s">
        <v>118</v>
      </c>
      <c r="P871" t="s">
        <v>121</v>
      </c>
      <c r="Q871">
        <v>106</v>
      </c>
      <c r="U871" t="s">
        <v>112</v>
      </c>
      <c r="V871" t="s">
        <v>113</v>
      </c>
      <c r="W871" t="str">
        <f t="shared" si="34"/>
        <v>Technical and Digital Leadership</v>
      </c>
    </row>
    <row r="872" spans="1:23" x14ac:dyDescent="0.25">
      <c r="A872" t="s">
        <v>273</v>
      </c>
      <c r="B872" s="16" t="s">
        <v>284</v>
      </c>
      <c r="C872" t="str">
        <f t="shared" si="33"/>
        <v>Digital Technology Solutions MSc - Cyber Security</v>
      </c>
      <c r="D872">
        <v>30</v>
      </c>
      <c r="E872">
        <v>774</v>
      </c>
      <c r="F872" t="b">
        <v>1</v>
      </c>
      <c r="G872" t="b">
        <v>1</v>
      </c>
      <c r="H872">
        <v>7</v>
      </c>
      <c r="I872">
        <v>2</v>
      </c>
      <c r="J872" t="s">
        <v>275</v>
      </c>
      <c r="K872" t="s">
        <v>122</v>
      </c>
      <c r="L872" t="s">
        <v>122</v>
      </c>
      <c r="M872" t="s">
        <v>122</v>
      </c>
      <c r="N872" t="s">
        <v>64</v>
      </c>
      <c r="O872" t="s">
        <v>116</v>
      </c>
      <c r="P872" t="s">
        <v>111</v>
      </c>
      <c r="Q872">
        <v>30</v>
      </c>
      <c r="U872" t="s">
        <v>112</v>
      </c>
      <c r="V872" t="s">
        <v>113</v>
      </c>
      <c r="W872" t="str">
        <f t="shared" si="34"/>
        <v>Technical and Digital Leadership</v>
      </c>
    </row>
    <row r="873" spans="1:23" x14ac:dyDescent="0.25">
      <c r="A873" t="s">
        <v>273</v>
      </c>
      <c r="B873" s="16" t="s">
        <v>284</v>
      </c>
      <c r="C873" t="str">
        <f t="shared" si="33"/>
        <v>Digital Technology Solutions MSc - Cyber Security</v>
      </c>
      <c r="D873">
        <v>30</v>
      </c>
      <c r="E873">
        <v>774</v>
      </c>
      <c r="F873" t="b">
        <v>1</v>
      </c>
      <c r="G873" t="b">
        <v>1</v>
      </c>
      <c r="H873">
        <v>7</v>
      </c>
      <c r="I873">
        <v>4</v>
      </c>
      <c r="J873" t="s">
        <v>276</v>
      </c>
      <c r="K873" t="s">
        <v>106</v>
      </c>
      <c r="L873" t="s">
        <v>107</v>
      </c>
      <c r="M873" t="s">
        <v>108</v>
      </c>
      <c r="N873" t="s">
        <v>109</v>
      </c>
      <c r="O873" t="s">
        <v>110</v>
      </c>
      <c r="P873" t="s">
        <v>111</v>
      </c>
      <c r="Q873">
        <v>40</v>
      </c>
      <c r="U873" t="s">
        <v>112</v>
      </c>
      <c r="V873" t="s">
        <v>113</v>
      </c>
      <c r="W873" t="str">
        <f t="shared" si="34"/>
        <v>Professional Practice 1</v>
      </c>
    </row>
    <row r="874" spans="1:23" x14ac:dyDescent="0.25">
      <c r="A874" t="s">
        <v>273</v>
      </c>
      <c r="B874" s="16" t="s">
        <v>284</v>
      </c>
      <c r="C874" t="str">
        <f t="shared" si="33"/>
        <v>Digital Technology Solutions MSc - Cyber Security</v>
      </c>
      <c r="D874">
        <v>30</v>
      </c>
      <c r="E874">
        <v>774</v>
      </c>
      <c r="F874" t="b">
        <v>1</v>
      </c>
      <c r="G874" t="b">
        <v>1</v>
      </c>
      <c r="H874">
        <v>7</v>
      </c>
      <c r="I874">
        <v>4</v>
      </c>
      <c r="J874" t="s">
        <v>276</v>
      </c>
      <c r="K874" t="s">
        <v>114</v>
      </c>
      <c r="L874" t="s">
        <v>167</v>
      </c>
      <c r="M874" t="s">
        <v>116</v>
      </c>
      <c r="N874" t="s">
        <v>117</v>
      </c>
      <c r="O874" t="s">
        <v>118</v>
      </c>
      <c r="P874" t="s">
        <v>111</v>
      </c>
      <c r="Q874">
        <v>12</v>
      </c>
      <c r="R874">
        <v>2</v>
      </c>
      <c r="T874">
        <v>2</v>
      </c>
      <c r="U874" t="s">
        <v>112</v>
      </c>
      <c r="V874" t="s">
        <v>113</v>
      </c>
      <c r="W874" t="str">
        <f t="shared" si="34"/>
        <v>Professional Practice 1</v>
      </c>
    </row>
    <row r="875" spans="1:23" x14ac:dyDescent="0.25">
      <c r="A875" t="s">
        <v>273</v>
      </c>
      <c r="B875" s="16" t="s">
        <v>284</v>
      </c>
      <c r="C875" t="str">
        <f t="shared" si="33"/>
        <v>Digital Technology Solutions MSc - Cyber Security</v>
      </c>
      <c r="D875">
        <v>30</v>
      </c>
      <c r="E875">
        <v>774</v>
      </c>
      <c r="F875" t="b">
        <v>1</v>
      </c>
      <c r="G875" t="b">
        <v>1</v>
      </c>
      <c r="H875">
        <v>7</v>
      </c>
      <c r="I875">
        <v>4</v>
      </c>
      <c r="J875" t="s">
        <v>276</v>
      </c>
      <c r="K875" t="s">
        <v>119</v>
      </c>
      <c r="L875" t="s">
        <v>119</v>
      </c>
      <c r="M875" t="s">
        <v>116</v>
      </c>
      <c r="N875" t="s">
        <v>109</v>
      </c>
      <c r="O875" t="s">
        <v>118</v>
      </c>
      <c r="P875" t="s">
        <v>121</v>
      </c>
      <c r="Q875">
        <v>118</v>
      </c>
      <c r="U875" t="s">
        <v>112</v>
      </c>
      <c r="V875" t="s">
        <v>113</v>
      </c>
      <c r="W875" t="str">
        <f t="shared" si="34"/>
        <v>Professional Practice 1</v>
      </c>
    </row>
    <row r="876" spans="1:23" x14ac:dyDescent="0.25">
      <c r="A876" t="s">
        <v>273</v>
      </c>
      <c r="B876" s="16" t="s">
        <v>284</v>
      </c>
      <c r="C876" t="str">
        <f t="shared" si="33"/>
        <v>Digital Technology Solutions MSc - Cyber Security</v>
      </c>
      <c r="D876">
        <v>30</v>
      </c>
      <c r="E876">
        <v>774</v>
      </c>
      <c r="F876" t="b">
        <v>1</v>
      </c>
      <c r="G876" t="b">
        <v>1</v>
      </c>
      <c r="H876">
        <v>7</v>
      </c>
      <c r="I876">
        <v>4</v>
      </c>
      <c r="J876" t="s">
        <v>276</v>
      </c>
      <c r="K876" t="s">
        <v>122</v>
      </c>
      <c r="L876" t="s">
        <v>122</v>
      </c>
      <c r="M876" t="s">
        <v>122</v>
      </c>
      <c r="N876" t="s">
        <v>64</v>
      </c>
      <c r="O876" t="s">
        <v>116</v>
      </c>
      <c r="P876" t="s">
        <v>111</v>
      </c>
      <c r="Q876">
        <v>30</v>
      </c>
      <c r="U876" t="s">
        <v>112</v>
      </c>
      <c r="V876" t="s">
        <v>113</v>
      </c>
      <c r="W876" t="str">
        <f t="shared" si="34"/>
        <v>Professional Practice 1</v>
      </c>
    </row>
    <row r="877" spans="1:23" x14ac:dyDescent="0.25">
      <c r="A877" t="s">
        <v>273</v>
      </c>
      <c r="B877" s="16" t="s">
        <v>284</v>
      </c>
      <c r="C877" t="str">
        <f t="shared" si="33"/>
        <v>Digital Technology Solutions MSc - Cyber Security</v>
      </c>
      <c r="D877">
        <v>30</v>
      </c>
      <c r="E877">
        <v>774</v>
      </c>
      <c r="F877" t="b">
        <v>1</v>
      </c>
      <c r="G877" t="b">
        <v>1</v>
      </c>
      <c r="H877">
        <v>7</v>
      </c>
      <c r="I877">
        <v>5</v>
      </c>
      <c r="J877" t="s">
        <v>277</v>
      </c>
      <c r="K877" t="s">
        <v>106</v>
      </c>
      <c r="L877" t="s">
        <v>107</v>
      </c>
      <c r="M877" t="s">
        <v>108</v>
      </c>
      <c r="N877" t="s">
        <v>109</v>
      </c>
      <c r="O877" t="s">
        <v>110</v>
      </c>
      <c r="P877" t="s">
        <v>111</v>
      </c>
      <c r="Q877">
        <v>40</v>
      </c>
      <c r="U877" t="s">
        <v>112</v>
      </c>
      <c r="V877" t="s">
        <v>113</v>
      </c>
      <c r="W877" t="str">
        <f t="shared" si="34"/>
        <v>Professional Practice 2</v>
      </c>
    </row>
    <row r="878" spans="1:23" x14ac:dyDescent="0.25">
      <c r="A878" t="s">
        <v>273</v>
      </c>
      <c r="B878" s="16" t="s">
        <v>284</v>
      </c>
      <c r="C878" t="str">
        <f t="shared" si="33"/>
        <v>Digital Technology Solutions MSc - Cyber Security</v>
      </c>
      <c r="D878">
        <v>30</v>
      </c>
      <c r="E878">
        <v>774</v>
      </c>
      <c r="F878" t="b">
        <v>1</v>
      </c>
      <c r="G878" t="b">
        <v>1</v>
      </c>
      <c r="H878">
        <v>7</v>
      </c>
      <c r="I878">
        <v>5</v>
      </c>
      <c r="J878" t="s">
        <v>277</v>
      </c>
      <c r="K878" t="s">
        <v>114</v>
      </c>
      <c r="L878" t="s">
        <v>167</v>
      </c>
      <c r="M878" t="s">
        <v>116</v>
      </c>
      <c r="N878" t="s">
        <v>117</v>
      </c>
      <c r="O878" t="s">
        <v>118</v>
      </c>
      <c r="P878" t="s">
        <v>111</v>
      </c>
      <c r="Q878">
        <v>12</v>
      </c>
      <c r="R878">
        <v>2</v>
      </c>
      <c r="T878">
        <v>2</v>
      </c>
      <c r="U878" t="s">
        <v>112</v>
      </c>
      <c r="V878" t="s">
        <v>113</v>
      </c>
      <c r="W878" t="str">
        <f t="shared" si="34"/>
        <v>Professional Practice 2</v>
      </c>
    </row>
    <row r="879" spans="1:23" x14ac:dyDescent="0.25">
      <c r="A879" t="s">
        <v>273</v>
      </c>
      <c r="B879" s="16" t="s">
        <v>284</v>
      </c>
      <c r="C879" t="str">
        <f t="shared" si="33"/>
        <v>Digital Technology Solutions MSc - Cyber Security</v>
      </c>
      <c r="D879">
        <v>30</v>
      </c>
      <c r="E879">
        <v>774</v>
      </c>
      <c r="F879" t="b">
        <v>1</v>
      </c>
      <c r="G879" t="b">
        <v>1</v>
      </c>
      <c r="H879">
        <v>7</v>
      </c>
      <c r="I879">
        <v>5</v>
      </c>
      <c r="J879" t="s">
        <v>277</v>
      </c>
      <c r="K879" t="s">
        <v>119</v>
      </c>
      <c r="L879" t="s">
        <v>119</v>
      </c>
      <c r="M879" t="s">
        <v>116</v>
      </c>
      <c r="N879" t="s">
        <v>109</v>
      </c>
      <c r="O879" t="s">
        <v>118</v>
      </c>
      <c r="P879" t="s">
        <v>121</v>
      </c>
      <c r="Q879">
        <v>118</v>
      </c>
      <c r="U879" t="s">
        <v>112</v>
      </c>
      <c r="V879" t="s">
        <v>113</v>
      </c>
      <c r="W879" t="str">
        <f t="shared" si="34"/>
        <v>Professional Practice 2</v>
      </c>
    </row>
    <row r="880" spans="1:23" x14ac:dyDescent="0.25">
      <c r="A880" t="s">
        <v>273</v>
      </c>
      <c r="B880" s="16" t="s">
        <v>284</v>
      </c>
      <c r="C880" t="str">
        <f t="shared" si="33"/>
        <v>Digital Technology Solutions MSc - Cyber Security</v>
      </c>
      <c r="D880">
        <v>30</v>
      </c>
      <c r="E880">
        <v>774</v>
      </c>
      <c r="F880" t="b">
        <v>1</v>
      </c>
      <c r="G880" t="b">
        <v>1</v>
      </c>
      <c r="H880">
        <v>7</v>
      </c>
      <c r="I880">
        <v>5</v>
      </c>
      <c r="J880" t="s">
        <v>277</v>
      </c>
      <c r="K880" t="s">
        <v>122</v>
      </c>
      <c r="L880" t="s">
        <v>122</v>
      </c>
      <c r="M880" t="s">
        <v>122</v>
      </c>
      <c r="N880" t="s">
        <v>64</v>
      </c>
      <c r="O880" t="s">
        <v>116</v>
      </c>
      <c r="P880" t="s">
        <v>111</v>
      </c>
      <c r="Q880">
        <v>30</v>
      </c>
      <c r="U880" t="s">
        <v>112</v>
      </c>
      <c r="V880" t="s">
        <v>113</v>
      </c>
      <c r="W880" t="str">
        <f t="shared" si="34"/>
        <v>Professional Practice 2</v>
      </c>
    </row>
    <row r="881" spans="1:23" x14ac:dyDescent="0.25">
      <c r="A881" t="s">
        <v>273</v>
      </c>
      <c r="B881" s="16" t="s">
        <v>284</v>
      </c>
      <c r="C881" t="str">
        <f t="shared" si="33"/>
        <v>Digital Technology Solutions MSc - Cyber Security</v>
      </c>
      <c r="D881">
        <v>30</v>
      </c>
      <c r="E881">
        <v>774</v>
      </c>
      <c r="F881" t="b">
        <v>1</v>
      </c>
      <c r="G881" t="b">
        <v>1</v>
      </c>
      <c r="H881">
        <v>7</v>
      </c>
      <c r="I881">
        <v>6</v>
      </c>
      <c r="J881" t="s">
        <v>278</v>
      </c>
      <c r="K881" t="s">
        <v>106</v>
      </c>
      <c r="L881" t="s">
        <v>107</v>
      </c>
      <c r="M881" t="s">
        <v>108</v>
      </c>
      <c r="N881" t="s">
        <v>109</v>
      </c>
      <c r="O881" t="s">
        <v>110</v>
      </c>
      <c r="P881" t="s">
        <v>111</v>
      </c>
      <c r="Q881">
        <v>40</v>
      </c>
      <c r="U881" t="s">
        <v>112</v>
      </c>
      <c r="V881" t="s">
        <v>113</v>
      </c>
      <c r="W881" t="str">
        <f t="shared" si="34"/>
        <v>Open Professional Practice</v>
      </c>
    </row>
    <row r="882" spans="1:23" x14ac:dyDescent="0.25">
      <c r="A882" t="s">
        <v>273</v>
      </c>
      <c r="B882" s="16" t="s">
        <v>284</v>
      </c>
      <c r="C882" t="str">
        <f t="shared" si="33"/>
        <v>Digital Technology Solutions MSc - Cyber Security</v>
      </c>
      <c r="D882">
        <v>30</v>
      </c>
      <c r="E882">
        <v>774</v>
      </c>
      <c r="F882" t="b">
        <v>1</v>
      </c>
      <c r="G882" t="b">
        <v>1</v>
      </c>
      <c r="H882">
        <v>7</v>
      </c>
      <c r="I882">
        <v>6</v>
      </c>
      <c r="J882" t="s">
        <v>278</v>
      </c>
      <c r="K882" t="s">
        <v>114</v>
      </c>
      <c r="L882" t="s">
        <v>167</v>
      </c>
      <c r="M882" t="s">
        <v>116</v>
      </c>
      <c r="N882" t="s">
        <v>117</v>
      </c>
      <c r="O882" t="s">
        <v>118</v>
      </c>
      <c r="P882" t="s">
        <v>111</v>
      </c>
      <c r="Q882">
        <v>12</v>
      </c>
      <c r="R882">
        <v>2</v>
      </c>
      <c r="T882">
        <v>2</v>
      </c>
      <c r="U882" t="s">
        <v>112</v>
      </c>
      <c r="V882" t="s">
        <v>113</v>
      </c>
      <c r="W882" t="str">
        <f t="shared" si="34"/>
        <v>Open Professional Practice</v>
      </c>
    </row>
    <row r="883" spans="1:23" x14ac:dyDescent="0.25">
      <c r="A883" t="s">
        <v>273</v>
      </c>
      <c r="B883" s="16" t="s">
        <v>284</v>
      </c>
      <c r="C883" t="str">
        <f t="shared" si="33"/>
        <v>Digital Technology Solutions MSc - Cyber Security</v>
      </c>
      <c r="D883">
        <v>30</v>
      </c>
      <c r="E883">
        <v>774</v>
      </c>
      <c r="F883" t="b">
        <v>1</v>
      </c>
      <c r="G883" t="b">
        <v>1</v>
      </c>
      <c r="H883">
        <v>7</v>
      </c>
      <c r="I883">
        <v>6</v>
      </c>
      <c r="J883" t="s">
        <v>278</v>
      </c>
      <c r="K883" t="s">
        <v>119</v>
      </c>
      <c r="L883" t="s">
        <v>119</v>
      </c>
      <c r="M883" t="s">
        <v>116</v>
      </c>
      <c r="N883" t="s">
        <v>109</v>
      </c>
      <c r="O883" t="s">
        <v>118</v>
      </c>
      <c r="P883" t="s">
        <v>121</v>
      </c>
      <c r="Q883">
        <v>118</v>
      </c>
      <c r="U883" t="s">
        <v>112</v>
      </c>
      <c r="V883" t="s">
        <v>113</v>
      </c>
      <c r="W883" t="str">
        <f t="shared" si="34"/>
        <v>Open Professional Practice</v>
      </c>
    </row>
    <row r="884" spans="1:23" x14ac:dyDescent="0.25">
      <c r="A884" t="s">
        <v>273</v>
      </c>
      <c r="B884" s="16" t="s">
        <v>284</v>
      </c>
      <c r="C884" t="str">
        <f t="shared" si="33"/>
        <v>Digital Technology Solutions MSc - Cyber Security</v>
      </c>
      <c r="D884">
        <v>30</v>
      </c>
      <c r="E884">
        <v>774</v>
      </c>
      <c r="F884" t="b">
        <v>1</v>
      </c>
      <c r="G884" t="b">
        <v>1</v>
      </c>
      <c r="H884">
        <v>7</v>
      </c>
      <c r="I884">
        <v>6</v>
      </c>
      <c r="J884" t="s">
        <v>278</v>
      </c>
      <c r="K884" t="s">
        <v>122</v>
      </c>
      <c r="L884" t="s">
        <v>122</v>
      </c>
      <c r="M884" t="s">
        <v>122</v>
      </c>
      <c r="N884" t="s">
        <v>64</v>
      </c>
      <c r="O884" t="s">
        <v>116</v>
      </c>
      <c r="P884" t="s">
        <v>111</v>
      </c>
      <c r="Q884">
        <v>30</v>
      </c>
      <c r="U884" t="s">
        <v>112</v>
      </c>
      <c r="V884" t="s">
        <v>113</v>
      </c>
      <c r="W884" t="str">
        <f t="shared" si="34"/>
        <v>Open Professional Practice</v>
      </c>
    </row>
    <row r="885" spans="1:23" x14ac:dyDescent="0.25">
      <c r="A885" t="s">
        <v>273</v>
      </c>
      <c r="B885" s="16" t="s">
        <v>284</v>
      </c>
      <c r="C885" t="str">
        <f t="shared" si="33"/>
        <v>Digital Technology Solutions MSc - Cyber Security</v>
      </c>
      <c r="D885">
        <v>30</v>
      </c>
      <c r="E885">
        <v>774</v>
      </c>
      <c r="F885" t="b">
        <v>1</v>
      </c>
      <c r="G885" t="b">
        <v>1</v>
      </c>
      <c r="H885">
        <v>7</v>
      </c>
      <c r="I885">
        <v>7</v>
      </c>
      <c r="J885" t="s">
        <v>279</v>
      </c>
      <c r="K885" t="s">
        <v>106</v>
      </c>
      <c r="L885" t="s">
        <v>107</v>
      </c>
      <c r="M885" t="s">
        <v>108</v>
      </c>
      <c r="N885" t="s">
        <v>109</v>
      </c>
      <c r="O885" t="s">
        <v>110</v>
      </c>
      <c r="P885" t="s">
        <v>111</v>
      </c>
      <c r="Q885">
        <v>40</v>
      </c>
      <c r="U885" t="s">
        <v>112</v>
      </c>
      <c r="V885" t="s">
        <v>113</v>
      </c>
      <c r="W885" t="str">
        <f t="shared" si="34"/>
        <v>Major Postgraduate Project</v>
      </c>
    </row>
    <row r="886" spans="1:23" x14ac:dyDescent="0.25">
      <c r="A886" t="s">
        <v>273</v>
      </c>
      <c r="B886" s="16" t="s">
        <v>284</v>
      </c>
      <c r="C886" t="str">
        <f t="shared" si="33"/>
        <v>Digital Technology Solutions MSc - Cyber Security</v>
      </c>
      <c r="D886">
        <v>30</v>
      </c>
      <c r="E886">
        <v>774</v>
      </c>
      <c r="F886" t="b">
        <v>1</v>
      </c>
      <c r="G886" t="b">
        <v>1</v>
      </c>
      <c r="H886">
        <v>7</v>
      </c>
      <c r="I886">
        <v>7</v>
      </c>
      <c r="J886" t="s">
        <v>279</v>
      </c>
      <c r="K886" t="s">
        <v>114</v>
      </c>
      <c r="L886" t="s">
        <v>265</v>
      </c>
      <c r="M886" t="s">
        <v>116</v>
      </c>
      <c r="N886" t="s">
        <v>117</v>
      </c>
      <c r="O886" t="s">
        <v>118</v>
      </c>
      <c r="P886" t="s">
        <v>111</v>
      </c>
      <c r="Q886">
        <v>6</v>
      </c>
      <c r="R886">
        <v>1</v>
      </c>
      <c r="T886">
        <v>1</v>
      </c>
      <c r="U886" t="s">
        <v>112</v>
      </c>
      <c r="V886" t="s">
        <v>113</v>
      </c>
      <c r="W886" t="str">
        <f t="shared" si="34"/>
        <v>Major Postgraduate Project</v>
      </c>
    </row>
    <row r="887" spans="1:23" x14ac:dyDescent="0.25">
      <c r="A887" t="s">
        <v>273</v>
      </c>
      <c r="B887" s="16" t="s">
        <v>284</v>
      </c>
      <c r="C887" t="str">
        <f t="shared" si="33"/>
        <v>Digital Technology Solutions MSc - Cyber Security</v>
      </c>
      <c r="D887">
        <v>30</v>
      </c>
      <c r="E887">
        <v>774</v>
      </c>
      <c r="F887" t="b">
        <v>1</v>
      </c>
      <c r="G887" t="b">
        <v>1</v>
      </c>
      <c r="H887">
        <v>7</v>
      </c>
      <c r="I887">
        <v>7</v>
      </c>
      <c r="J887" t="s">
        <v>279</v>
      </c>
      <c r="K887" t="s">
        <v>119</v>
      </c>
      <c r="L887" t="s">
        <v>119</v>
      </c>
      <c r="M887" t="s">
        <v>116</v>
      </c>
      <c r="N887" t="s">
        <v>109</v>
      </c>
      <c r="O887" t="s">
        <v>118</v>
      </c>
      <c r="P887" t="s">
        <v>121</v>
      </c>
      <c r="Q887">
        <v>354</v>
      </c>
      <c r="U887" t="s">
        <v>112</v>
      </c>
      <c r="V887" t="s">
        <v>113</v>
      </c>
      <c r="W887" t="str">
        <f t="shared" si="34"/>
        <v>Major Postgraduate Project</v>
      </c>
    </row>
    <row r="888" spans="1:23" x14ac:dyDescent="0.25">
      <c r="A888" t="s">
        <v>273</v>
      </c>
      <c r="B888" s="16" t="s">
        <v>284</v>
      </c>
      <c r="C888" t="str">
        <f t="shared" si="33"/>
        <v>Digital Technology Solutions MSc - Cyber Security</v>
      </c>
      <c r="D888">
        <v>30</v>
      </c>
      <c r="E888">
        <v>774</v>
      </c>
      <c r="F888" t="b">
        <v>1</v>
      </c>
      <c r="G888" t="b">
        <v>1</v>
      </c>
      <c r="H888">
        <v>7</v>
      </c>
      <c r="I888">
        <v>7</v>
      </c>
      <c r="J888" t="s">
        <v>279</v>
      </c>
      <c r="K888" t="s">
        <v>122</v>
      </c>
      <c r="L888" t="s">
        <v>122</v>
      </c>
      <c r="M888" t="s">
        <v>122</v>
      </c>
      <c r="N888" t="s">
        <v>64</v>
      </c>
      <c r="O888" t="s">
        <v>116</v>
      </c>
      <c r="P888" t="s">
        <v>111</v>
      </c>
      <c r="Q888">
        <v>200</v>
      </c>
      <c r="U888" t="s">
        <v>112</v>
      </c>
      <c r="V888" t="s">
        <v>113</v>
      </c>
      <c r="W888" t="str">
        <f t="shared" si="34"/>
        <v>Major Postgraduate Project</v>
      </c>
    </row>
    <row r="889" spans="1:23" x14ac:dyDescent="0.25">
      <c r="A889" t="s">
        <v>273</v>
      </c>
      <c r="B889" s="16" t="s">
        <v>284</v>
      </c>
      <c r="C889" t="str">
        <f t="shared" si="33"/>
        <v>Digital Technology Solutions MSc - Cyber Security</v>
      </c>
      <c r="D889">
        <v>30</v>
      </c>
      <c r="E889" s="21">
        <v>774</v>
      </c>
      <c r="F889" s="21" t="b">
        <v>1</v>
      </c>
      <c r="G889" s="21" t="b">
        <v>0</v>
      </c>
      <c r="H889" s="21">
        <v>7</v>
      </c>
      <c r="I889" s="21">
        <v>3</v>
      </c>
      <c r="J889" s="22" t="s">
        <v>285</v>
      </c>
      <c r="K889" s="21" t="s">
        <v>106</v>
      </c>
      <c r="L889" s="21" t="s">
        <v>107</v>
      </c>
      <c r="M889" s="21" t="s">
        <v>108</v>
      </c>
      <c r="N889" s="21" t="s">
        <v>109</v>
      </c>
      <c r="O889" s="21" t="s">
        <v>110</v>
      </c>
      <c r="P889" s="21" t="s">
        <v>111</v>
      </c>
      <c r="Q889" s="21">
        <v>40</v>
      </c>
      <c r="R889" s="21"/>
      <c r="S889" s="21"/>
      <c r="T889" s="21"/>
      <c r="U889" s="21" t="s">
        <v>112</v>
      </c>
      <c r="V889" s="21" t="s">
        <v>113</v>
      </c>
      <c r="W889" t="str">
        <f>IF(RIGHT(J889)=")",LEFT(J889,FIND("(",J889)-2),J889)</f>
        <v>Cyber Security Principles</v>
      </c>
    </row>
    <row r="890" spans="1:23" x14ac:dyDescent="0.25">
      <c r="A890" t="s">
        <v>273</v>
      </c>
      <c r="B890" s="16" t="s">
        <v>284</v>
      </c>
      <c r="C890" t="str">
        <f t="shared" si="33"/>
        <v>Digital Technology Solutions MSc - Cyber Security</v>
      </c>
      <c r="D890">
        <v>30</v>
      </c>
      <c r="E890" s="21">
        <v>774</v>
      </c>
      <c r="F890" s="21" t="b">
        <v>1</v>
      </c>
      <c r="G890" s="21" t="b">
        <v>0</v>
      </c>
      <c r="H890" s="21">
        <v>7</v>
      </c>
      <c r="I890" s="21">
        <v>3</v>
      </c>
      <c r="J890" s="22" t="s">
        <v>285</v>
      </c>
      <c r="K890" s="21" t="s">
        <v>114</v>
      </c>
      <c r="L890" s="21" t="s">
        <v>154</v>
      </c>
      <c r="M890" s="21" t="s">
        <v>116</v>
      </c>
      <c r="N890" s="21" t="s">
        <v>117</v>
      </c>
      <c r="O890" s="21" t="s">
        <v>118</v>
      </c>
      <c r="P890" s="21" t="s">
        <v>111</v>
      </c>
      <c r="Q890" s="21">
        <v>24</v>
      </c>
      <c r="R890" s="21">
        <v>4</v>
      </c>
      <c r="S890" s="21"/>
      <c r="T890" s="21">
        <v>4</v>
      </c>
      <c r="U890" s="21" t="s">
        <v>112</v>
      </c>
      <c r="V890" s="21" t="s">
        <v>113</v>
      </c>
      <c r="W890" t="str">
        <f>IF(RIGHT(J890)=")",LEFT(J890,FIND("(",J890)-2),J890)</f>
        <v>Cyber Security Principles</v>
      </c>
    </row>
    <row r="891" spans="1:23" x14ac:dyDescent="0.25">
      <c r="A891" t="s">
        <v>273</v>
      </c>
      <c r="B891" s="16" t="s">
        <v>284</v>
      </c>
      <c r="C891" t="str">
        <f t="shared" si="33"/>
        <v>Digital Technology Solutions MSc - Cyber Security</v>
      </c>
      <c r="D891">
        <v>30</v>
      </c>
      <c r="E891" s="21">
        <v>774</v>
      </c>
      <c r="F891" s="21" t="b">
        <v>1</v>
      </c>
      <c r="G891" s="21" t="b">
        <v>0</v>
      </c>
      <c r="H891" s="21">
        <v>7</v>
      </c>
      <c r="I891" s="21">
        <v>3</v>
      </c>
      <c r="J891" s="22" t="s">
        <v>285</v>
      </c>
      <c r="K891" s="21" t="s">
        <v>119</v>
      </c>
      <c r="L891" s="21" t="s">
        <v>119</v>
      </c>
      <c r="M891" s="21" t="s">
        <v>116</v>
      </c>
      <c r="N891" s="21" t="s">
        <v>109</v>
      </c>
      <c r="O891" s="21" t="s">
        <v>118</v>
      </c>
      <c r="P891" s="21" t="s">
        <v>121</v>
      </c>
      <c r="Q891" s="21">
        <v>106</v>
      </c>
      <c r="R891" s="21"/>
      <c r="S891" s="21"/>
      <c r="T891" s="21"/>
      <c r="U891" s="21" t="s">
        <v>112</v>
      </c>
      <c r="V891" s="21" t="s">
        <v>113</v>
      </c>
      <c r="W891" t="str">
        <f>IF(RIGHT(J891)=")",LEFT(J891,FIND("(",J891)-2),J891)</f>
        <v>Cyber Security Principles</v>
      </c>
    </row>
    <row r="892" spans="1:23" x14ac:dyDescent="0.25">
      <c r="A892" t="s">
        <v>273</v>
      </c>
      <c r="B892" s="16" t="s">
        <v>284</v>
      </c>
      <c r="C892" t="str">
        <f t="shared" si="33"/>
        <v>Digital Technology Solutions MSc - Cyber Security</v>
      </c>
      <c r="D892">
        <v>30</v>
      </c>
      <c r="E892" s="21">
        <v>774</v>
      </c>
      <c r="F892" s="21" t="b">
        <v>1</v>
      </c>
      <c r="G892" s="21" t="b">
        <v>0</v>
      </c>
      <c r="H892" s="21">
        <v>7</v>
      </c>
      <c r="I892" s="21">
        <v>3</v>
      </c>
      <c r="J892" s="22" t="s">
        <v>285</v>
      </c>
      <c r="K892" s="21" t="s">
        <v>122</v>
      </c>
      <c r="L892" s="21" t="s">
        <v>122</v>
      </c>
      <c r="M892" s="21" t="s">
        <v>122</v>
      </c>
      <c r="N892" s="21" t="s">
        <v>64</v>
      </c>
      <c r="O892" s="21" t="s">
        <v>116</v>
      </c>
      <c r="P892" s="21" t="s">
        <v>111</v>
      </c>
      <c r="Q892" s="21">
        <v>30</v>
      </c>
      <c r="R892" s="21"/>
      <c r="S892" s="21"/>
      <c r="T892" s="21"/>
      <c r="U892" s="21" t="s">
        <v>112</v>
      </c>
      <c r="V892" s="21" t="s">
        <v>113</v>
      </c>
      <c r="W892" t="str">
        <f>IF(RIGHT(J892)=")",LEFT(J892,FIND("(",J892)-2),J892)</f>
        <v>Cyber Security Principles</v>
      </c>
    </row>
    <row r="893" spans="1:23" x14ac:dyDescent="0.25">
      <c r="A893" t="s">
        <v>273</v>
      </c>
      <c r="B893" s="16" t="s">
        <v>286</v>
      </c>
      <c r="C893" t="str">
        <f t="shared" si="33"/>
        <v>Digital Technology Solutions MSc - IT/Digital Futures (Devops)</v>
      </c>
      <c r="D893">
        <v>30</v>
      </c>
      <c r="E893">
        <v>774</v>
      </c>
      <c r="F893" t="b">
        <v>1</v>
      </c>
      <c r="G893" t="b">
        <v>1</v>
      </c>
      <c r="H893">
        <v>7</v>
      </c>
      <c r="I893">
        <v>1</v>
      </c>
      <c r="J893" t="s">
        <v>274</v>
      </c>
      <c r="K893" t="s">
        <v>106</v>
      </c>
      <c r="L893" t="s">
        <v>107</v>
      </c>
      <c r="M893" t="s">
        <v>108</v>
      </c>
      <c r="N893" t="s">
        <v>109</v>
      </c>
      <c r="O893" t="s">
        <v>110</v>
      </c>
      <c r="P893" t="s">
        <v>111</v>
      </c>
      <c r="Q893">
        <v>40</v>
      </c>
      <c r="U893" t="s">
        <v>112</v>
      </c>
      <c r="V893" t="s">
        <v>113</v>
      </c>
      <c r="W893" t="str">
        <f t="shared" ref="W893:W916" si="35">IF(RIGHT(J893)=")",LEFT(J893,FIND("(",J893)-2),J893)</f>
        <v>Business and Technology</v>
      </c>
    </row>
    <row r="894" spans="1:23" x14ac:dyDescent="0.25">
      <c r="A894" t="s">
        <v>273</v>
      </c>
      <c r="B894" s="16" t="s">
        <v>286</v>
      </c>
      <c r="C894" t="str">
        <f t="shared" si="33"/>
        <v>Digital Technology Solutions MSc - IT/Digital Futures (Devops)</v>
      </c>
      <c r="D894">
        <v>30</v>
      </c>
      <c r="E894">
        <v>774</v>
      </c>
      <c r="F894" t="b">
        <v>1</v>
      </c>
      <c r="G894" t="b">
        <v>1</v>
      </c>
      <c r="H894">
        <v>7</v>
      </c>
      <c r="I894">
        <v>1</v>
      </c>
      <c r="J894" t="s">
        <v>274</v>
      </c>
      <c r="K894" t="s">
        <v>114</v>
      </c>
      <c r="L894" t="s">
        <v>154</v>
      </c>
      <c r="M894" t="s">
        <v>116</v>
      </c>
      <c r="N894" t="s">
        <v>117</v>
      </c>
      <c r="O894" t="s">
        <v>118</v>
      </c>
      <c r="P894" t="s">
        <v>111</v>
      </c>
      <c r="Q894">
        <v>24</v>
      </c>
      <c r="R894">
        <v>4</v>
      </c>
      <c r="T894">
        <v>4</v>
      </c>
      <c r="U894" t="s">
        <v>112</v>
      </c>
      <c r="V894" t="s">
        <v>113</v>
      </c>
      <c r="W894" t="str">
        <f t="shared" si="35"/>
        <v>Business and Technology</v>
      </c>
    </row>
    <row r="895" spans="1:23" x14ac:dyDescent="0.25">
      <c r="A895" t="s">
        <v>273</v>
      </c>
      <c r="B895" s="16" t="s">
        <v>286</v>
      </c>
      <c r="C895" t="str">
        <f t="shared" si="33"/>
        <v>Digital Technology Solutions MSc - IT/Digital Futures (Devops)</v>
      </c>
      <c r="D895">
        <v>30</v>
      </c>
      <c r="E895">
        <v>774</v>
      </c>
      <c r="F895" t="b">
        <v>1</v>
      </c>
      <c r="G895" t="b">
        <v>1</v>
      </c>
      <c r="H895">
        <v>7</v>
      </c>
      <c r="I895">
        <v>1</v>
      </c>
      <c r="J895" t="s">
        <v>274</v>
      </c>
      <c r="K895" t="s">
        <v>119</v>
      </c>
      <c r="L895" t="s">
        <v>119</v>
      </c>
      <c r="M895" t="s">
        <v>116</v>
      </c>
      <c r="N895" t="s">
        <v>109</v>
      </c>
      <c r="O895" t="s">
        <v>118</v>
      </c>
      <c r="P895" t="s">
        <v>121</v>
      </c>
      <c r="Q895">
        <v>106</v>
      </c>
      <c r="U895" t="s">
        <v>112</v>
      </c>
      <c r="V895" t="s">
        <v>113</v>
      </c>
      <c r="W895" t="str">
        <f t="shared" si="35"/>
        <v>Business and Technology</v>
      </c>
    </row>
    <row r="896" spans="1:23" x14ac:dyDescent="0.25">
      <c r="A896" t="s">
        <v>273</v>
      </c>
      <c r="B896" s="16" t="s">
        <v>286</v>
      </c>
      <c r="C896" t="str">
        <f t="shared" si="33"/>
        <v>Digital Technology Solutions MSc - IT/Digital Futures (Devops)</v>
      </c>
      <c r="D896">
        <v>30</v>
      </c>
      <c r="E896">
        <v>774</v>
      </c>
      <c r="F896" t="b">
        <v>1</v>
      </c>
      <c r="G896" t="b">
        <v>1</v>
      </c>
      <c r="H896">
        <v>7</v>
      </c>
      <c r="I896">
        <v>1</v>
      </c>
      <c r="J896" t="s">
        <v>274</v>
      </c>
      <c r="K896" t="s">
        <v>122</v>
      </c>
      <c r="L896" t="s">
        <v>122</v>
      </c>
      <c r="M896" t="s">
        <v>122</v>
      </c>
      <c r="N896" t="s">
        <v>64</v>
      </c>
      <c r="O896" t="s">
        <v>116</v>
      </c>
      <c r="P896" t="s">
        <v>111</v>
      </c>
      <c r="Q896">
        <v>30</v>
      </c>
      <c r="U896" t="s">
        <v>112</v>
      </c>
      <c r="V896" t="s">
        <v>113</v>
      </c>
      <c r="W896" t="str">
        <f t="shared" si="35"/>
        <v>Business and Technology</v>
      </c>
    </row>
    <row r="897" spans="1:23" x14ac:dyDescent="0.25">
      <c r="A897" t="s">
        <v>273</v>
      </c>
      <c r="B897" s="16" t="s">
        <v>286</v>
      </c>
      <c r="C897" t="str">
        <f t="shared" si="33"/>
        <v>Digital Technology Solutions MSc - IT/Digital Futures (Devops)</v>
      </c>
      <c r="D897">
        <v>30</v>
      </c>
      <c r="E897">
        <v>774</v>
      </c>
      <c r="F897" t="b">
        <v>1</v>
      </c>
      <c r="G897" t="b">
        <v>1</v>
      </c>
      <c r="H897">
        <v>7</v>
      </c>
      <c r="I897">
        <v>2</v>
      </c>
      <c r="J897" t="s">
        <v>275</v>
      </c>
      <c r="K897" t="s">
        <v>106</v>
      </c>
      <c r="L897" t="s">
        <v>107</v>
      </c>
      <c r="M897" t="s">
        <v>108</v>
      </c>
      <c r="N897" t="s">
        <v>109</v>
      </c>
      <c r="O897" t="s">
        <v>110</v>
      </c>
      <c r="P897" t="s">
        <v>111</v>
      </c>
      <c r="Q897">
        <v>40</v>
      </c>
      <c r="U897" t="s">
        <v>112</v>
      </c>
      <c r="V897" t="s">
        <v>113</v>
      </c>
      <c r="W897" t="str">
        <f t="shared" si="35"/>
        <v>Technical and Digital Leadership</v>
      </c>
    </row>
    <row r="898" spans="1:23" x14ac:dyDescent="0.25">
      <c r="A898" t="s">
        <v>273</v>
      </c>
      <c r="B898" s="16" t="s">
        <v>286</v>
      </c>
      <c r="C898" t="str">
        <f t="shared" si="33"/>
        <v>Digital Technology Solutions MSc - IT/Digital Futures (Devops)</v>
      </c>
      <c r="D898">
        <v>30</v>
      </c>
      <c r="E898">
        <v>774</v>
      </c>
      <c r="F898" t="b">
        <v>1</v>
      </c>
      <c r="G898" t="b">
        <v>1</v>
      </c>
      <c r="H898">
        <v>7</v>
      </c>
      <c r="I898">
        <v>2</v>
      </c>
      <c r="J898" t="s">
        <v>275</v>
      </c>
      <c r="K898" t="s">
        <v>114</v>
      </c>
      <c r="L898" t="s">
        <v>154</v>
      </c>
      <c r="M898" t="s">
        <v>116</v>
      </c>
      <c r="N898" t="s">
        <v>117</v>
      </c>
      <c r="O898" t="s">
        <v>118</v>
      </c>
      <c r="P898" t="s">
        <v>111</v>
      </c>
      <c r="Q898">
        <v>24</v>
      </c>
      <c r="R898">
        <v>4</v>
      </c>
      <c r="T898">
        <v>4</v>
      </c>
      <c r="U898" t="s">
        <v>112</v>
      </c>
      <c r="V898" t="s">
        <v>113</v>
      </c>
      <c r="W898" t="str">
        <f t="shared" si="35"/>
        <v>Technical and Digital Leadership</v>
      </c>
    </row>
    <row r="899" spans="1:23" x14ac:dyDescent="0.25">
      <c r="A899" t="s">
        <v>273</v>
      </c>
      <c r="B899" s="16" t="s">
        <v>286</v>
      </c>
      <c r="C899" t="str">
        <f t="shared" si="33"/>
        <v>Digital Technology Solutions MSc - IT/Digital Futures (Devops)</v>
      </c>
      <c r="D899">
        <v>30</v>
      </c>
      <c r="E899">
        <v>774</v>
      </c>
      <c r="F899" t="b">
        <v>1</v>
      </c>
      <c r="G899" t="b">
        <v>1</v>
      </c>
      <c r="H899">
        <v>7</v>
      </c>
      <c r="I899">
        <v>2</v>
      </c>
      <c r="J899" t="s">
        <v>275</v>
      </c>
      <c r="K899" t="s">
        <v>119</v>
      </c>
      <c r="L899" t="s">
        <v>119</v>
      </c>
      <c r="M899" t="s">
        <v>116</v>
      </c>
      <c r="N899" t="s">
        <v>109</v>
      </c>
      <c r="O899" t="s">
        <v>118</v>
      </c>
      <c r="P899" t="s">
        <v>121</v>
      </c>
      <c r="Q899">
        <v>106</v>
      </c>
      <c r="U899" t="s">
        <v>112</v>
      </c>
      <c r="V899" t="s">
        <v>113</v>
      </c>
      <c r="W899" t="str">
        <f t="shared" si="35"/>
        <v>Technical and Digital Leadership</v>
      </c>
    </row>
    <row r="900" spans="1:23" x14ac:dyDescent="0.25">
      <c r="A900" t="s">
        <v>273</v>
      </c>
      <c r="B900" s="16" t="s">
        <v>286</v>
      </c>
      <c r="C900" t="str">
        <f t="shared" si="33"/>
        <v>Digital Technology Solutions MSc - IT/Digital Futures (Devops)</v>
      </c>
      <c r="D900">
        <v>30</v>
      </c>
      <c r="E900">
        <v>774</v>
      </c>
      <c r="F900" t="b">
        <v>1</v>
      </c>
      <c r="G900" t="b">
        <v>1</v>
      </c>
      <c r="H900">
        <v>7</v>
      </c>
      <c r="I900">
        <v>2</v>
      </c>
      <c r="J900" t="s">
        <v>275</v>
      </c>
      <c r="K900" t="s">
        <v>122</v>
      </c>
      <c r="L900" t="s">
        <v>122</v>
      </c>
      <c r="M900" t="s">
        <v>122</v>
      </c>
      <c r="N900" t="s">
        <v>64</v>
      </c>
      <c r="O900" t="s">
        <v>116</v>
      </c>
      <c r="P900" t="s">
        <v>111</v>
      </c>
      <c r="Q900">
        <v>30</v>
      </c>
      <c r="U900" t="s">
        <v>112</v>
      </c>
      <c r="V900" t="s">
        <v>113</v>
      </c>
      <c r="W900" t="str">
        <f t="shared" si="35"/>
        <v>Technical and Digital Leadership</v>
      </c>
    </row>
    <row r="901" spans="1:23" x14ac:dyDescent="0.25">
      <c r="A901" t="s">
        <v>273</v>
      </c>
      <c r="B901" s="16" t="s">
        <v>286</v>
      </c>
      <c r="C901" t="str">
        <f t="shared" si="33"/>
        <v>Digital Technology Solutions MSc - IT/Digital Futures (Devops)</v>
      </c>
      <c r="D901">
        <v>30</v>
      </c>
      <c r="E901">
        <v>774</v>
      </c>
      <c r="F901" t="b">
        <v>1</v>
      </c>
      <c r="G901" t="b">
        <v>1</v>
      </c>
      <c r="H901">
        <v>7</v>
      </c>
      <c r="I901">
        <v>4</v>
      </c>
      <c r="J901" t="s">
        <v>276</v>
      </c>
      <c r="K901" t="s">
        <v>106</v>
      </c>
      <c r="L901" t="s">
        <v>107</v>
      </c>
      <c r="M901" t="s">
        <v>108</v>
      </c>
      <c r="N901" t="s">
        <v>109</v>
      </c>
      <c r="O901" t="s">
        <v>110</v>
      </c>
      <c r="P901" t="s">
        <v>111</v>
      </c>
      <c r="Q901">
        <v>40</v>
      </c>
      <c r="U901" t="s">
        <v>112</v>
      </c>
      <c r="V901" t="s">
        <v>113</v>
      </c>
      <c r="W901" t="str">
        <f t="shared" si="35"/>
        <v>Professional Practice 1</v>
      </c>
    </row>
    <row r="902" spans="1:23" x14ac:dyDescent="0.25">
      <c r="A902" t="s">
        <v>273</v>
      </c>
      <c r="B902" s="16" t="s">
        <v>286</v>
      </c>
      <c r="C902" t="str">
        <f t="shared" si="33"/>
        <v>Digital Technology Solutions MSc - IT/Digital Futures (Devops)</v>
      </c>
      <c r="D902">
        <v>30</v>
      </c>
      <c r="E902">
        <v>774</v>
      </c>
      <c r="F902" t="b">
        <v>1</v>
      </c>
      <c r="G902" t="b">
        <v>1</v>
      </c>
      <c r="H902">
        <v>7</v>
      </c>
      <c r="I902">
        <v>4</v>
      </c>
      <c r="J902" t="s">
        <v>276</v>
      </c>
      <c r="K902" t="s">
        <v>114</v>
      </c>
      <c r="L902" t="s">
        <v>167</v>
      </c>
      <c r="M902" t="s">
        <v>116</v>
      </c>
      <c r="N902" t="s">
        <v>117</v>
      </c>
      <c r="O902" t="s">
        <v>118</v>
      </c>
      <c r="P902" t="s">
        <v>111</v>
      </c>
      <c r="Q902">
        <v>12</v>
      </c>
      <c r="R902">
        <v>2</v>
      </c>
      <c r="T902">
        <v>2</v>
      </c>
      <c r="U902" t="s">
        <v>112</v>
      </c>
      <c r="V902" t="s">
        <v>113</v>
      </c>
      <c r="W902" t="str">
        <f t="shared" si="35"/>
        <v>Professional Practice 1</v>
      </c>
    </row>
    <row r="903" spans="1:23" x14ac:dyDescent="0.25">
      <c r="A903" t="s">
        <v>273</v>
      </c>
      <c r="B903" s="16" t="s">
        <v>286</v>
      </c>
      <c r="C903" t="str">
        <f t="shared" si="33"/>
        <v>Digital Technology Solutions MSc - IT/Digital Futures (Devops)</v>
      </c>
      <c r="D903">
        <v>30</v>
      </c>
      <c r="E903">
        <v>774</v>
      </c>
      <c r="F903" t="b">
        <v>1</v>
      </c>
      <c r="G903" t="b">
        <v>1</v>
      </c>
      <c r="H903">
        <v>7</v>
      </c>
      <c r="I903">
        <v>4</v>
      </c>
      <c r="J903" t="s">
        <v>276</v>
      </c>
      <c r="K903" t="s">
        <v>119</v>
      </c>
      <c r="L903" t="s">
        <v>119</v>
      </c>
      <c r="M903" t="s">
        <v>116</v>
      </c>
      <c r="N903" t="s">
        <v>109</v>
      </c>
      <c r="O903" t="s">
        <v>118</v>
      </c>
      <c r="P903" t="s">
        <v>121</v>
      </c>
      <c r="Q903">
        <v>118</v>
      </c>
      <c r="U903" t="s">
        <v>112</v>
      </c>
      <c r="V903" t="s">
        <v>113</v>
      </c>
      <c r="W903" t="str">
        <f t="shared" si="35"/>
        <v>Professional Practice 1</v>
      </c>
    </row>
    <row r="904" spans="1:23" x14ac:dyDescent="0.25">
      <c r="A904" t="s">
        <v>273</v>
      </c>
      <c r="B904" s="16" t="s">
        <v>286</v>
      </c>
      <c r="C904" t="str">
        <f t="shared" si="33"/>
        <v>Digital Technology Solutions MSc - IT/Digital Futures (Devops)</v>
      </c>
      <c r="D904">
        <v>30</v>
      </c>
      <c r="E904">
        <v>774</v>
      </c>
      <c r="F904" t="b">
        <v>1</v>
      </c>
      <c r="G904" t="b">
        <v>1</v>
      </c>
      <c r="H904">
        <v>7</v>
      </c>
      <c r="I904">
        <v>4</v>
      </c>
      <c r="J904" t="s">
        <v>276</v>
      </c>
      <c r="K904" t="s">
        <v>122</v>
      </c>
      <c r="L904" t="s">
        <v>122</v>
      </c>
      <c r="M904" t="s">
        <v>122</v>
      </c>
      <c r="N904" t="s">
        <v>64</v>
      </c>
      <c r="O904" t="s">
        <v>116</v>
      </c>
      <c r="P904" t="s">
        <v>111</v>
      </c>
      <c r="Q904">
        <v>30</v>
      </c>
      <c r="U904" t="s">
        <v>112</v>
      </c>
      <c r="V904" t="s">
        <v>113</v>
      </c>
      <c r="W904" t="str">
        <f t="shared" si="35"/>
        <v>Professional Practice 1</v>
      </c>
    </row>
    <row r="905" spans="1:23" x14ac:dyDescent="0.25">
      <c r="A905" t="s">
        <v>273</v>
      </c>
      <c r="B905" s="16" t="s">
        <v>286</v>
      </c>
      <c r="C905" t="str">
        <f t="shared" si="33"/>
        <v>Digital Technology Solutions MSc - IT/Digital Futures (Devops)</v>
      </c>
      <c r="D905">
        <v>30</v>
      </c>
      <c r="E905">
        <v>774</v>
      </c>
      <c r="F905" t="b">
        <v>1</v>
      </c>
      <c r="G905" t="b">
        <v>1</v>
      </c>
      <c r="H905">
        <v>7</v>
      </c>
      <c r="I905">
        <v>5</v>
      </c>
      <c r="J905" t="s">
        <v>277</v>
      </c>
      <c r="K905" t="s">
        <v>106</v>
      </c>
      <c r="L905" t="s">
        <v>107</v>
      </c>
      <c r="M905" t="s">
        <v>108</v>
      </c>
      <c r="N905" t="s">
        <v>109</v>
      </c>
      <c r="O905" t="s">
        <v>110</v>
      </c>
      <c r="P905" t="s">
        <v>111</v>
      </c>
      <c r="Q905">
        <v>40</v>
      </c>
      <c r="U905" t="s">
        <v>112</v>
      </c>
      <c r="V905" t="s">
        <v>113</v>
      </c>
      <c r="W905" t="str">
        <f t="shared" si="35"/>
        <v>Professional Practice 2</v>
      </c>
    </row>
    <row r="906" spans="1:23" x14ac:dyDescent="0.25">
      <c r="A906" t="s">
        <v>273</v>
      </c>
      <c r="B906" s="16" t="s">
        <v>286</v>
      </c>
      <c r="C906" t="str">
        <f t="shared" si="33"/>
        <v>Digital Technology Solutions MSc - IT/Digital Futures (Devops)</v>
      </c>
      <c r="D906">
        <v>30</v>
      </c>
      <c r="E906">
        <v>774</v>
      </c>
      <c r="F906" t="b">
        <v>1</v>
      </c>
      <c r="G906" t="b">
        <v>1</v>
      </c>
      <c r="H906">
        <v>7</v>
      </c>
      <c r="I906">
        <v>5</v>
      </c>
      <c r="J906" t="s">
        <v>277</v>
      </c>
      <c r="K906" t="s">
        <v>114</v>
      </c>
      <c r="L906" t="s">
        <v>167</v>
      </c>
      <c r="M906" t="s">
        <v>116</v>
      </c>
      <c r="N906" t="s">
        <v>117</v>
      </c>
      <c r="O906" t="s">
        <v>118</v>
      </c>
      <c r="P906" t="s">
        <v>111</v>
      </c>
      <c r="Q906">
        <v>12</v>
      </c>
      <c r="R906">
        <v>2</v>
      </c>
      <c r="T906">
        <v>2</v>
      </c>
      <c r="U906" t="s">
        <v>112</v>
      </c>
      <c r="V906" t="s">
        <v>113</v>
      </c>
      <c r="W906" t="str">
        <f t="shared" si="35"/>
        <v>Professional Practice 2</v>
      </c>
    </row>
    <row r="907" spans="1:23" x14ac:dyDescent="0.25">
      <c r="A907" t="s">
        <v>273</v>
      </c>
      <c r="B907" s="16" t="s">
        <v>286</v>
      </c>
      <c r="C907" t="str">
        <f t="shared" si="33"/>
        <v>Digital Technology Solutions MSc - IT/Digital Futures (Devops)</v>
      </c>
      <c r="D907">
        <v>30</v>
      </c>
      <c r="E907">
        <v>774</v>
      </c>
      <c r="F907" t="b">
        <v>1</v>
      </c>
      <c r="G907" t="b">
        <v>1</v>
      </c>
      <c r="H907">
        <v>7</v>
      </c>
      <c r="I907">
        <v>5</v>
      </c>
      <c r="J907" t="s">
        <v>277</v>
      </c>
      <c r="K907" t="s">
        <v>119</v>
      </c>
      <c r="L907" t="s">
        <v>119</v>
      </c>
      <c r="M907" t="s">
        <v>116</v>
      </c>
      <c r="N907" t="s">
        <v>109</v>
      </c>
      <c r="O907" t="s">
        <v>118</v>
      </c>
      <c r="P907" t="s">
        <v>121</v>
      </c>
      <c r="Q907">
        <v>118</v>
      </c>
      <c r="U907" t="s">
        <v>112</v>
      </c>
      <c r="V907" t="s">
        <v>113</v>
      </c>
      <c r="W907" t="str">
        <f t="shared" si="35"/>
        <v>Professional Practice 2</v>
      </c>
    </row>
    <row r="908" spans="1:23" x14ac:dyDescent="0.25">
      <c r="A908" t="s">
        <v>273</v>
      </c>
      <c r="B908" s="16" t="s">
        <v>286</v>
      </c>
      <c r="C908" t="str">
        <f t="shared" si="33"/>
        <v>Digital Technology Solutions MSc - IT/Digital Futures (Devops)</v>
      </c>
      <c r="D908">
        <v>30</v>
      </c>
      <c r="E908">
        <v>774</v>
      </c>
      <c r="F908" t="b">
        <v>1</v>
      </c>
      <c r="G908" t="b">
        <v>1</v>
      </c>
      <c r="H908">
        <v>7</v>
      </c>
      <c r="I908">
        <v>5</v>
      </c>
      <c r="J908" t="s">
        <v>277</v>
      </c>
      <c r="K908" t="s">
        <v>122</v>
      </c>
      <c r="L908" t="s">
        <v>122</v>
      </c>
      <c r="M908" t="s">
        <v>122</v>
      </c>
      <c r="N908" t="s">
        <v>64</v>
      </c>
      <c r="O908" t="s">
        <v>116</v>
      </c>
      <c r="P908" t="s">
        <v>111</v>
      </c>
      <c r="Q908">
        <v>30</v>
      </c>
      <c r="U908" t="s">
        <v>112</v>
      </c>
      <c r="V908" t="s">
        <v>113</v>
      </c>
      <c r="W908" t="str">
        <f t="shared" si="35"/>
        <v>Professional Practice 2</v>
      </c>
    </row>
    <row r="909" spans="1:23" x14ac:dyDescent="0.25">
      <c r="A909" t="s">
        <v>273</v>
      </c>
      <c r="B909" s="16" t="s">
        <v>286</v>
      </c>
      <c r="C909" t="str">
        <f t="shared" si="33"/>
        <v>Digital Technology Solutions MSc - IT/Digital Futures (Devops)</v>
      </c>
      <c r="D909">
        <v>30</v>
      </c>
      <c r="E909">
        <v>774</v>
      </c>
      <c r="F909" t="b">
        <v>1</v>
      </c>
      <c r="G909" t="b">
        <v>1</v>
      </c>
      <c r="H909">
        <v>7</v>
      </c>
      <c r="I909">
        <v>6</v>
      </c>
      <c r="J909" t="s">
        <v>278</v>
      </c>
      <c r="K909" t="s">
        <v>106</v>
      </c>
      <c r="L909" t="s">
        <v>107</v>
      </c>
      <c r="M909" t="s">
        <v>108</v>
      </c>
      <c r="N909" t="s">
        <v>109</v>
      </c>
      <c r="O909" t="s">
        <v>110</v>
      </c>
      <c r="P909" t="s">
        <v>111</v>
      </c>
      <c r="Q909">
        <v>40</v>
      </c>
      <c r="U909" t="s">
        <v>112</v>
      </c>
      <c r="V909" t="s">
        <v>113</v>
      </c>
      <c r="W909" t="str">
        <f t="shared" si="35"/>
        <v>Open Professional Practice</v>
      </c>
    </row>
    <row r="910" spans="1:23" x14ac:dyDescent="0.25">
      <c r="A910" t="s">
        <v>273</v>
      </c>
      <c r="B910" s="16" t="s">
        <v>286</v>
      </c>
      <c r="C910" t="str">
        <f t="shared" si="33"/>
        <v>Digital Technology Solutions MSc - IT/Digital Futures (Devops)</v>
      </c>
      <c r="D910">
        <v>30</v>
      </c>
      <c r="E910">
        <v>774</v>
      </c>
      <c r="F910" t="b">
        <v>1</v>
      </c>
      <c r="G910" t="b">
        <v>1</v>
      </c>
      <c r="H910">
        <v>7</v>
      </c>
      <c r="I910">
        <v>6</v>
      </c>
      <c r="J910" t="s">
        <v>278</v>
      </c>
      <c r="K910" t="s">
        <v>114</v>
      </c>
      <c r="L910" t="s">
        <v>167</v>
      </c>
      <c r="M910" t="s">
        <v>116</v>
      </c>
      <c r="N910" t="s">
        <v>117</v>
      </c>
      <c r="O910" t="s">
        <v>118</v>
      </c>
      <c r="P910" t="s">
        <v>111</v>
      </c>
      <c r="Q910">
        <v>12</v>
      </c>
      <c r="R910">
        <v>2</v>
      </c>
      <c r="T910">
        <v>2</v>
      </c>
      <c r="U910" t="s">
        <v>112</v>
      </c>
      <c r="V910" t="s">
        <v>113</v>
      </c>
      <c r="W910" t="str">
        <f t="shared" si="35"/>
        <v>Open Professional Practice</v>
      </c>
    </row>
    <row r="911" spans="1:23" x14ac:dyDescent="0.25">
      <c r="A911" t="s">
        <v>273</v>
      </c>
      <c r="B911" s="16" t="s">
        <v>286</v>
      </c>
      <c r="C911" t="str">
        <f t="shared" si="33"/>
        <v>Digital Technology Solutions MSc - IT/Digital Futures (Devops)</v>
      </c>
      <c r="D911">
        <v>30</v>
      </c>
      <c r="E911">
        <v>774</v>
      </c>
      <c r="F911" t="b">
        <v>1</v>
      </c>
      <c r="G911" t="b">
        <v>1</v>
      </c>
      <c r="H911">
        <v>7</v>
      </c>
      <c r="I911">
        <v>6</v>
      </c>
      <c r="J911" t="s">
        <v>278</v>
      </c>
      <c r="K911" t="s">
        <v>119</v>
      </c>
      <c r="L911" t="s">
        <v>119</v>
      </c>
      <c r="M911" t="s">
        <v>116</v>
      </c>
      <c r="N911" t="s">
        <v>109</v>
      </c>
      <c r="O911" t="s">
        <v>118</v>
      </c>
      <c r="P911" t="s">
        <v>121</v>
      </c>
      <c r="Q911">
        <v>118</v>
      </c>
      <c r="U911" t="s">
        <v>112</v>
      </c>
      <c r="V911" t="s">
        <v>113</v>
      </c>
      <c r="W911" t="str">
        <f t="shared" si="35"/>
        <v>Open Professional Practice</v>
      </c>
    </row>
    <row r="912" spans="1:23" x14ac:dyDescent="0.25">
      <c r="A912" t="s">
        <v>273</v>
      </c>
      <c r="B912" s="16" t="s">
        <v>286</v>
      </c>
      <c r="C912" t="str">
        <f t="shared" si="33"/>
        <v>Digital Technology Solutions MSc - IT/Digital Futures (Devops)</v>
      </c>
      <c r="D912">
        <v>30</v>
      </c>
      <c r="E912">
        <v>774</v>
      </c>
      <c r="F912" t="b">
        <v>1</v>
      </c>
      <c r="G912" t="b">
        <v>1</v>
      </c>
      <c r="H912">
        <v>7</v>
      </c>
      <c r="I912">
        <v>6</v>
      </c>
      <c r="J912" t="s">
        <v>278</v>
      </c>
      <c r="K912" t="s">
        <v>122</v>
      </c>
      <c r="L912" t="s">
        <v>122</v>
      </c>
      <c r="M912" t="s">
        <v>122</v>
      </c>
      <c r="N912" t="s">
        <v>64</v>
      </c>
      <c r="O912" t="s">
        <v>116</v>
      </c>
      <c r="P912" t="s">
        <v>111</v>
      </c>
      <c r="Q912">
        <v>30</v>
      </c>
      <c r="U912" t="s">
        <v>112</v>
      </c>
      <c r="V912" t="s">
        <v>113</v>
      </c>
      <c r="W912" t="str">
        <f t="shared" si="35"/>
        <v>Open Professional Practice</v>
      </c>
    </row>
    <row r="913" spans="1:23" x14ac:dyDescent="0.25">
      <c r="A913" t="s">
        <v>273</v>
      </c>
      <c r="B913" s="16" t="s">
        <v>286</v>
      </c>
      <c r="C913" t="str">
        <f t="shared" si="33"/>
        <v>Digital Technology Solutions MSc - IT/Digital Futures (Devops)</v>
      </c>
      <c r="D913">
        <v>30</v>
      </c>
      <c r="E913">
        <v>774</v>
      </c>
      <c r="F913" t="b">
        <v>1</v>
      </c>
      <c r="G913" t="b">
        <v>1</v>
      </c>
      <c r="H913">
        <v>7</v>
      </c>
      <c r="I913">
        <v>7</v>
      </c>
      <c r="J913" t="s">
        <v>279</v>
      </c>
      <c r="K913" t="s">
        <v>106</v>
      </c>
      <c r="L913" t="s">
        <v>107</v>
      </c>
      <c r="M913" t="s">
        <v>108</v>
      </c>
      <c r="N913" t="s">
        <v>109</v>
      </c>
      <c r="O913" t="s">
        <v>110</v>
      </c>
      <c r="P913" t="s">
        <v>111</v>
      </c>
      <c r="Q913">
        <v>40</v>
      </c>
      <c r="U913" t="s">
        <v>112</v>
      </c>
      <c r="V913" t="s">
        <v>113</v>
      </c>
      <c r="W913" t="str">
        <f t="shared" si="35"/>
        <v>Major Postgraduate Project</v>
      </c>
    </row>
    <row r="914" spans="1:23" x14ac:dyDescent="0.25">
      <c r="A914" t="s">
        <v>273</v>
      </c>
      <c r="B914" s="16" t="s">
        <v>286</v>
      </c>
      <c r="C914" t="str">
        <f t="shared" si="33"/>
        <v>Digital Technology Solutions MSc - IT/Digital Futures (Devops)</v>
      </c>
      <c r="D914">
        <v>30</v>
      </c>
      <c r="E914">
        <v>774</v>
      </c>
      <c r="F914" t="b">
        <v>1</v>
      </c>
      <c r="G914" t="b">
        <v>1</v>
      </c>
      <c r="H914">
        <v>7</v>
      </c>
      <c r="I914">
        <v>7</v>
      </c>
      <c r="J914" t="s">
        <v>279</v>
      </c>
      <c r="K914" t="s">
        <v>114</v>
      </c>
      <c r="L914" t="s">
        <v>265</v>
      </c>
      <c r="M914" t="s">
        <v>116</v>
      </c>
      <c r="N914" t="s">
        <v>117</v>
      </c>
      <c r="O914" t="s">
        <v>118</v>
      </c>
      <c r="P914" t="s">
        <v>111</v>
      </c>
      <c r="Q914">
        <v>6</v>
      </c>
      <c r="R914">
        <v>1</v>
      </c>
      <c r="T914">
        <v>1</v>
      </c>
      <c r="U914" t="s">
        <v>112</v>
      </c>
      <c r="V914" t="s">
        <v>113</v>
      </c>
      <c r="W914" t="str">
        <f t="shared" si="35"/>
        <v>Major Postgraduate Project</v>
      </c>
    </row>
    <row r="915" spans="1:23" x14ac:dyDescent="0.25">
      <c r="A915" t="s">
        <v>273</v>
      </c>
      <c r="B915" s="16" t="s">
        <v>286</v>
      </c>
      <c r="C915" t="str">
        <f t="shared" si="33"/>
        <v>Digital Technology Solutions MSc - IT/Digital Futures (Devops)</v>
      </c>
      <c r="D915">
        <v>30</v>
      </c>
      <c r="E915">
        <v>774</v>
      </c>
      <c r="F915" t="b">
        <v>1</v>
      </c>
      <c r="G915" t="b">
        <v>1</v>
      </c>
      <c r="H915">
        <v>7</v>
      </c>
      <c r="I915">
        <v>7</v>
      </c>
      <c r="J915" t="s">
        <v>279</v>
      </c>
      <c r="K915" t="s">
        <v>119</v>
      </c>
      <c r="L915" t="s">
        <v>119</v>
      </c>
      <c r="M915" t="s">
        <v>116</v>
      </c>
      <c r="N915" t="s">
        <v>109</v>
      </c>
      <c r="O915" t="s">
        <v>118</v>
      </c>
      <c r="P915" t="s">
        <v>121</v>
      </c>
      <c r="Q915">
        <v>354</v>
      </c>
      <c r="U915" t="s">
        <v>112</v>
      </c>
      <c r="V915" t="s">
        <v>113</v>
      </c>
      <c r="W915" t="str">
        <f t="shared" si="35"/>
        <v>Major Postgraduate Project</v>
      </c>
    </row>
    <row r="916" spans="1:23" x14ac:dyDescent="0.25">
      <c r="A916" t="s">
        <v>273</v>
      </c>
      <c r="B916" s="16" t="s">
        <v>286</v>
      </c>
      <c r="C916" t="str">
        <f t="shared" si="33"/>
        <v>Digital Technology Solutions MSc - IT/Digital Futures (Devops)</v>
      </c>
      <c r="D916">
        <v>30</v>
      </c>
      <c r="E916">
        <v>774</v>
      </c>
      <c r="F916" t="b">
        <v>1</v>
      </c>
      <c r="G916" t="b">
        <v>1</v>
      </c>
      <c r="H916">
        <v>7</v>
      </c>
      <c r="I916">
        <v>7</v>
      </c>
      <c r="J916" t="s">
        <v>279</v>
      </c>
      <c r="K916" t="s">
        <v>122</v>
      </c>
      <c r="L916" t="s">
        <v>122</v>
      </c>
      <c r="M916" t="s">
        <v>122</v>
      </c>
      <c r="N916" t="s">
        <v>64</v>
      </c>
      <c r="O916" t="s">
        <v>116</v>
      </c>
      <c r="P916" t="s">
        <v>111</v>
      </c>
      <c r="Q916">
        <v>200</v>
      </c>
      <c r="U916" t="s">
        <v>112</v>
      </c>
      <c r="V916" t="s">
        <v>113</v>
      </c>
      <c r="W916" t="str">
        <f t="shared" si="35"/>
        <v>Major Postgraduate Project</v>
      </c>
    </row>
    <row r="917" spans="1:23" x14ac:dyDescent="0.25">
      <c r="A917" t="s">
        <v>273</v>
      </c>
      <c r="B917" s="16" t="s">
        <v>286</v>
      </c>
      <c r="C917" t="str">
        <f t="shared" ref="C917:C948" si="36">IF(B917="N/A",A917,A917&amp;" - "&amp;B917)</f>
        <v>Digital Technology Solutions MSc - IT/Digital Futures (Devops)</v>
      </c>
      <c r="D917">
        <v>30</v>
      </c>
      <c r="E917" s="21">
        <v>774</v>
      </c>
      <c r="F917" s="21" t="b">
        <v>1</v>
      </c>
      <c r="G917" s="21" t="b">
        <v>0</v>
      </c>
      <c r="H917" s="21">
        <v>7</v>
      </c>
      <c r="I917" s="21">
        <v>3</v>
      </c>
      <c r="J917" s="22" t="s">
        <v>287</v>
      </c>
      <c r="K917" s="21" t="s">
        <v>106</v>
      </c>
      <c r="L917" s="21" t="s">
        <v>107</v>
      </c>
      <c r="M917" s="21" t="s">
        <v>108</v>
      </c>
      <c r="N917" s="21" t="s">
        <v>109</v>
      </c>
      <c r="O917" s="21" t="s">
        <v>110</v>
      </c>
      <c r="P917" s="21" t="s">
        <v>111</v>
      </c>
      <c r="Q917" s="21">
        <v>40</v>
      </c>
      <c r="R917" s="21"/>
      <c r="S917" s="21"/>
      <c r="T917" s="21"/>
      <c r="U917" s="21" t="s">
        <v>112</v>
      </c>
      <c r="V917" s="21" t="s">
        <v>113</v>
      </c>
      <c r="W917" t="str">
        <f>IF(RIGHT(J917)=")",LEFT(J917,FIND("(",J917)-2),J917)</f>
        <v>DevOps Principles</v>
      </c>
    </row>
    <row r="918" spans="1:23" x14ac:dyDescent="0.25">
      <c r="A918" t="s">
        <v>273</v>
      </c>
      <c r="B918" s="16" t="s">
        <v>286</v>
      </c>
      <c r="C918" t="str">
        <f t="shared" si="36"/>
        <v>Digital Technology Solutions MSc - IT/Digital Futures (Devops)</v>
      </c>
      <c r="D918">
        <v>30</v>
      </c>
      <c r="E918" s="21">
        <v>774</v>
      </c>
      <c r="F918" s="21" t="b">
        <v>1</v>
      </c>
      <c r="G918" s="21" t="b">
        <v>0</v>
      </c>
      <c r="H918" s="21">
        <v>7</v>
      </c>
      <c r="I918" s="21">
        <v>3</v>
      </c>
      <c r="J918" s="22" t="s">
        <v>287</v>
      </c>
      <c r="K918" s="21" t="s">
        <v>114</v>
      </c>
      <c r="L918" s="21" t="s">
        <v>154</v>
      </c>
      <c r="M918" s="21" t="s">
        <v>116</v>
      </c>
      <c r="N918" s="21" t="s">
        <v>117</v>
      </c>
      <c r="O918" s="21" t="s">
        <v>118</v>
      </c>
      <c r="P918" s="21" t="s">
        <v>111</v>
      </c>
      <c r="Q918" s="21">
        <v>24</v>
      </c>
      <c r="R918" s="21">
        <v>4</v>
      </c>
      <c r="S918" s="21"/>
      <c r="T918" s="21">
        <v>4</v>
      </c>
      <c r="U918" s="21" t="s">
        <v>112</v>
      </c>
      <c r="V918" s="21" t="s">
        <v>113</v>
      </c>
      <c r="W918" t="str">
        <f>IF(RIGHT(J918)=")",LEFT(J918,FIND("(",J918)-2),J918)</f>
        <v>DevOps Principles</v>
      </c>
    </row>
    <row r="919" spans="1:23" x14ac:dyDescent="0.25">
      <c r="A919" t="s">
        <v>273</v>
      </c>
      <c r="B919" s="16" t="s">
        <v>286</v>
      </c>
      <c r="C919" t="str">
        <f t="shared" si="36"/>
        <v>Digital Technology Solutions MSc - IT/Digital Futures (Devops)</v>
      </c>
      <c r="D919">
        <v>30</v>
      </c>
      <c r="E919" s="21">
        <v>774</v>
      </c>
      <c r="F919" s="21" t="b">
        <v>1</v>
      </c>
      <c r="G919" s="21" t="b">
        <v>0</v>
      </c>
      <c r="H919" s="21">
        <v>7</v>
      </c>
      <c r="I919" s="21">
        <v>3</v>
      </c>
      <c r="J919" s="22" t="s">
        <v>287</v>
      </c>
      <c r="K919" s="21" t="s">
        <v>119</v>
      </c>
      <c r="L919" s="21" t="s">
        <v>119</v>
      </c>
      <c r="M919" s="21" t="s">
        <v>116</v>
      </c>
      <c r="N919" s="21" t="s">
        <v>109</v>
      </c>
      <c r="O919" s="21" t="s">
        <v>118</v>
      </c>
      <c r="P919" s="21" t="s">
        <v>121</v>
      </c>
      <c r="Q919" s="21">
        <v>106</v>
      </c>
      <c r="R919" s="21"/>
      <c r="S919" s="21"/>
      <c r="T919" s="21"/>
      <c r="U919" s="21" t="s">
        <v>112</v>
      </c>
      <c r="V919" s="21" t="s">
        <v>113</v>
      </c>
      <c r="W919" t="str">
        <f>IF(RIGHT(J919)=")",LEFT(J919,FIND("(",J919)-2),J919)</f>
        <v>DevOps Principles</v>
      </c>
    </row>
    <row r="920" spans="1:23" x14ac:dyDescent="0.25">
      <c r="A920" t="s">
        <v>273</v>
      </c>
      <c r="B920" s="16" t="s">
        <v>286</v>
      </c>
      <c r="C920" t="str">
        <f t="shared" si="36"/>
        <v>Digital Technology Solutions MSc - IT/Digital Futures (Devops)</v>
      </c>
      <c r="D920">
        <v>30</v>
      </c>
      <c r="E920" s="21">
        <v>774</v>
      </c>
      <c r="F920" s="21" t="b">
        <v>1</v>
      </c>
      <c r="G920" s="21" t="b">
        <v>0</v>
      </c>
      <c r="H920" s="21">
        <v>7</v>
      </c>
      <c r="I920" s="21">
        <v>3</v>
      </c>
      <c r="J920" s="22" t="s">
        <v>287</v>
      </c>
      <c r="K920" s="21" t="s">
        <v>122</v>
      </c>
      <c r="L920" s="21" t="s">
        <v>122</v>
      </c>
      <c r="M920" s="21" t="s">
        <v>122</v>
      </c>
      <c r="N920" s="21" t="s">
        <v>64</v>
      </c>
      <c r="O920" s="21" t="s">
        <v>116</v>
      </c>
      <c r="P920" s="21" t="s">
        <v>111</v>
      </c>
      <c r="Q920" s="21">
        <v>30</v>
      </c>
      <c r="R920" s="21"/>
      <c r="S920" s="21"/>
      <c r="T920" s="21"/>
      <c r="U920" s="21" t="s">
        <v>112</v>
      </c>
      <c r="V920" s="21" t="s">
        <v>113</v>
      </c>
      <c r="W920" t="str">
        <f>IF(RIGHT(J920)=")",LEFT(J920,FIND("(",J920)-2),J920)</f>
        <v>DevOps Principles</v>
      </c>
    </row>
    <row r="921" spans="1:23" x14ac:dyDescent="0.25">
      <c r="A921" t="s">
        <v>273</v>
      </c>
      <c r="B921" s="16" t="s">
        <v>288</v>
      </c>
      <c r="C921" t="str">
        <f t="shared" si="36"/>
        <v>Digital Technology Solutions MSc - IT Operations Management (Cloud)</v>
      </c>
      <c r="D921">
        <v>30</v>
      </c>
      <c r="E921">
        <v>774</v>
      </c>
      <c r="F921" t="b">
        <v>1</v>
      </c>
      <c r="G921" t="b">
        <v>1</v>
      </c>
      <c r="H921">
        <v>7</v>
      </c>
      <c r="I921">
        <v>1</v>
      </c>
      <c r="J921" t="s">
        <v>274</v>
      </c>
      <c r="K921" t="s">
        <v>106</v>
      </c>
      <c r="L921" t="s">
        <v>107</v>
      </c>
      <c r="M921" t="s">
        <v>108</v>
      </c>
      <c r="N921" t="s">
        <v>109</v>
      </c>
      <c r="O921" t="s">
        <v>110</v>
      </c>
      <c r="P921" t="s">
        <v>111</v>
      </c>
      <c r="Q921">
        <v>40</v>
      </c>
      <c r="U921" t="s">
        <v>112</v>
      </c>
      <c r="V921" t="s">
        <v>113</v>
      </c>
      <c r="W921" t="str">
        <f t="shared" ref="W921:W944" si="37">IF(RIGHT(J921)=")",LEFT(J921,FIND("(",J921)-2),J921)</f>
        <v>Business and Technology</v>
      </c>
    </row>
    <row r="922" spans="1:23" x14ac:dyDescent="0.25">
      <c r="A922" t="s">
        <v>273</v>
      </c>
      <c r="B922" s="16" t="s">
        <v>288</v>
      </c>
      <c r="C922" t="str">
        <f t="shared" si="36"/>
        <v>Digital Technology Solutions MSc - IT Operations Management (Cloud)</v>
      </c>
      <c r="D922">
        <v>30</v>
      </c>
      <c r="E922">
        <v>774</v>
      </c>
      <c r="F922" t="b">
        <v>1</v>
      </c>
      <c r="G922" t="b">
        <v>1</v>
      </c>
      <c r="H922">
        <v>7</v>
      </c>
      <c r="I922">
        <v>1</v>
      </c>
      <c r="J922" t="s">
        <v>274</v>
      </c>
      <c r="K922" t="s">
        <v>114</v>
      </c>
      <c r="L922" t="s">
        <v>154</v>
      </c>
      <c r="M922" t="s">
        <v>116</v>
      </c>
      <c r="N922" t="s">
        <v>117</v>
      </c>
      <c r="O922" t="s">
        <v>118</v>
      </c>
      <c r="P922" t="s">
        <v>111</v>
      </c>
      <c r="Q922">
        <v>24</v>
      </c>
      <c r="R922">
        <v>4</v>
      </c>
      <c r="T922">
        <v>4</v>
      </c>
      <c r="U922" t="s">
        <v>112</v>
      </c>
      <c r="V922" t="s">
        <v>113</v>
      </c>
      <c r="W922" t="str">
        <f t="shared" si="37"/>
        <v>Business and Technology</v>
      </c>
    </row>
    <row r="923" spans="1:23" x14ac:dyDescent="0.25">
      <c r="A923" t="s">
        <v>273</v>
      </c>
      <c r="B923" s="16" t="s">
        <v>288</v>
      </c>
      <c r="C923" t="str">
        <f t="shared" si="36"/>
        <v>Digital Technology Solutions MSc - IT Operations Management (Cloud)</v>
      </c>
      <c r="D923">
        <v>30</v>
      </c>
      <c r="E923">
        <v>774</v>
      </c>
      <c r="F923" t="b">
        <v>1</v>
      </c>
      <c r="G923" t="b">
        <v>1</v>
      </c>
      <c r="H923">
        <v>7</v>
      </c>
      <c r="I923">
        <v>1</v>
      </c>
      <c r="J923" t="s">
        <v>274</v>
      </c>
      <c r="K923" t="s">
        <v>119</v>
      </c>
      <c r="L923" t="s">
        <v>119</v>
      </c>
      <c r="M923" t="s">
        <v>116</v>
      </c>
      <c r="N923" t="s">
        <v>109</v>
      </c>
      <c r="O923" t="s">
        <v>118</v>
      </c>
      <c r="P923" t="s">
        <v>121</v>
      </c>
      <c r="Q923">
        <v>106</v>
      </c>
      <c r="U923" t="s">
        <v>112</v>
      </c>
      <c r="V923" t="s">
        <v>113</v>
      </c>
      <c r="W923" t="str">
        <f t="shared" si="37"/>
        <v>Business and Technology</v>
      </c>
    </row>
    <row r="924" spans="1:23" x14ac:dyDescent="0.25">
      <c r="A924" t="s">
        <v>273</v>
      </c>
      <c r="B924" s="16" t="s">
        <v>288</v>
      </c>
      <c r="C924" t="str">
        <f t="shared" si="36"/>
        <v>Digital Technology Solutions MSc - IT Operations Management (Cloud)</v>
      </c>
      <c r="D924">
        <v>30</v>
      </c>
      <c r="E924">
        <v>774</v>
      </c>
      <c r="F924" t="b">
        <v>1</v>
      </c>
      <c r="G924" t="b">
        <v>1</v>
      </c>
      <c r="H924">
        <v>7</v>
      </c>
      <c r="I924">
        <v>1</v>
      </c>
      <c r="J924" t="s">
        <v>274</v>
      </c>
      <c r="K924" t="s">
        <v>122</v>
      </c>
      <c r="L924" t="s">
        <v>122</v>
      </c>
      <c r="M924" t="s">
        <v>122</v>
      </c>
      <c r="N924" t="s">
        <v>64</v>
      </c>
      <c r="O924" t="s">
        <v>116</v>
      </c>
      <c r="P924" t="s">
        <v>111</v>
      </c>
      <c r="Q924">
        <v>30</v>
      </c>
      <c r="U924" t="s">
        <v>112</v>
      </c>
      <c r="V924" t="s">
        <v>113</v>
      </c>
      <c r="W924" t="str">
        <f t="shared" si="37"/>
        <v>Business and Technology</v>
      </c>
    </row>
    <row r="925" spans="1:23" x14ac:dyDescent="0.25">
      <c r="A925" t="s">
        <v>273</v>
      </c>
      <c r="B925" s="16" t="s">
        <v>288</v>
      </c>
      <c r="C925" t="str">
        <f t="shared" si="36"/>
        <v>Digital Technology Solutions MSc - IT Operations Management (Cloud)</v>
      </c>
      <c r="D925">
        <v>30</v>
      </c>
      <c r="E925">
        <v>774</v>
      </c>
      <c r="F925" t="b">
        <v>1</v>
      </c>
      <c r="G925" t="b">
        <v>1</v>
      </c>
      <c r="H925">
        <v>7</v>
      </c>
      <c r="I925">
        <v>2</v>
      </c>
      <c r="J925" t="s">
        <v>275</v>
      </c>
      <c r="K925" t="s">
        <v>106</v>
      </c>
      <c r="L925" t="s">
        <v>107</v>
      </c>
      <c r="M925" t="s">
        <v>108</v>
      </c>
      <c r="N925" t="s">
        <v>109</v>
      </c>
      <c r="O925" t="s">
        <v>110</v>
      </c>
      <c r="P925" t="s">
        <v>111</v>
      </c>
      <c r="Q925">
        <v>40</v>
      </c>
      <c r="U925" t="s">
        <v>112</v>
      </c>
      <c r="V925" t="s">
        <v>113</v>
      </c>
      <c r="W925" t="str">
        <f t="shared" si="37"/>
        <v>Technical and Digital Leadership</v>
      </c>
    </row>
    <row r="926" spans="1:23" x14ac:dyDescent="0.25">
      <c r="A926" t="s">
        <v>273</v>
      </c>
      <c r="B926" s="16" t="s">
        <v>288</v>
      </c>
      <c r="C926" t="str">
        <f t="shared" si="36"/>
        <v>Digital Technology Solutions MSc - IT Operations Management (Cloud)</v>
      </c>
      <c r="D926">
        <v>30</v>
      </c>
      <c r="E926">
        <v>774</v>
      </c>
      <c r="F926" t="b">
        <v>1</v>
      </c>
      <c r="G926" t="b">
        <v>1</v>
      </c>
      <c r="H926">
        <v>7</v>
      </c>
      <c r="I926">
        <v>2</v>
      </c>
      <c r="J926" t="s">
        <v>275</v>
      </c>
      <c r="K926" t="s">
        <v>114</v>
      </c>
      <c r="L926" t="s">
        <v>154</v>
      </c>
      <c r="M926" t="s">
        <v>116</v>
      </c>
      <c r="N926" t="s">
        <v>117</v>
      </c>
      <c r="O926" t="s">
        <v>118</v>
      </c>
      <c r="P926" t="s">
        <v>111</v>
      </c>
      <c r="Q926">
        <v>24</v>
      </c>
      <c r="R926">
        <v>4</v>
      </c>
      <c r="T926">
        <v>4</v>
      </c>
      <c r="U926" t="s">
        <v>112</v>
      </c>
      <c r="V926" t="s">
        <v>113</v>
      </c>
      <c r="W926" t="str">
        <f t="shared" si="37"/>
        <v>Technical and Digital Leadership</v>
      </c>
    </row>
    <row r="927" spans="1:23" x14ac:dyDescent="0.25">
      <c r="A927" t="s">
        <v>273</v>
      </c>
      <c r="B927" s="16" t="s">
        <v>288</v>
      </c>
      <c r="C927" t="str">
        <f t="shared" si="36"/>
        <v>Digital Technology Solutions MSc - IT Operations Management (Cloud)</v>
      </c>
      <c r="D927">
        <v>30</v>
      </c>
      <c r="E927">
        <v>774</v>
      </c>
      <c r="F927" t="b">
        <v>1</v>
      </c>
      <c r="G927" t="b">
        <v>1</v>
      </c>
      <c r="H927">
        <v>7</v>
      </c>
      <c r="I927">
        <v>2</v>
      </c>
      <c r="J927" t="s">
        <v>275</v>
      </c>
      <c r="K927" t="s">
        <v>119</v>
      </c>
      <c r="L927" t="s">
        <v>119</v>
      </c>
      <c r="M927" t="s">
        <v>116</v>
      </c>
      <c r="N927" t="s">
        <v>109</v>
      </c>
      <c r="O927" t="s">
        <v>118</v>
      </c>
      <c r="P927" t="s">
        <v>121</v>
      </c>
      <c r="Q927">
        <v>106</v>
      </c>
      <c r="U927" t="s">
        <v>112</v>
      </c>
      <c r="V927" t="s">
        <v>113</v>
      </c>
      <c r="W927" t="str">
        <f t="shared" si="37"/>
        <v>Technical and Digital Leadership</v>
      </c>
    </row>
    <row r="928" spans="1:23" x14ac:dyDescent="0.25">
      <c r="A928" t="s">
        <v>273</v>
      </c>
      <c r="B928" s="16" t="s">
        <v>288</v>
      </c>
      <c r="C928" t="str">
        <f t="shared" si="36"/>
        <v>Digital Technology Solutions MSc - IT Operations Management (Cloud)</v>
      </c>
      <c r="D928">
        <v>30</v>
      </c>
      <c r="E928">
        <v>774</v>
      </c>
      <c r="F928" t="b">
        <v>1</v>
      </c>
      <c r="G928" t="b">
        <v>1</v>
      </c>
      <c r="H928">
        <v>7</v>
      </c>
      <c r="I928">
        <v>2</v>
      </c>
      <c r="J928" t="s">
        <v>275</v>
      </c>
      <c r="K928" t="s">
        <v>122</v>
      </c>
      <c r="L928" t="s">
        <v>122</v>
      </c>
      <c r="M928" t="s">
        <v>122</v>
      </c>
      <c r="N928" t="s">
        <v>64</v>
      </c>
      <c r="O928" t="s">
        <v>116</v>
      </c>
      <c r="P928" t="s">
        <v>111</v>
      </c>
      <c r="Q928">
        <v>30</v>
      </c>
      <c r="U928" t="s">
        <v>112</v>
      </c>
      <c r="V928" t="s">
        <v>113</v>
      </c>
      <c r="W928" t="str">
        <f t="shared" si="37"/>
        <v>Technical and Digital Leadership</v>
      </c>
    </row>
    <row r="929" spans="1:23" x14ac:dyDescent="0.25">
      <c r="A929" t="s">
        <v>273</v>
      </c>
      <c r="B929" s="16" t="s">
        <v>288</v>
      </c>
      <c r="C929" t="str">
        <f t="shared" si="36"/>
        <v>Digital Technology Solutions MSc - IT Operations Management (Cloud)</v>
      </c>
      <c r="D929">
        <v>30</v>
      </c>
      <c r="E929">
        <v>774</v>
      </c>
      <c r="F929" t="b">
        <v>1</v>
      </c>
      <c r="G929" t="b">
        <v>1</v>
      </c>
      <c r="H929">
        <v>7</v>
      </c>
      <c r="I929">
        <v>4</v>
      </c>
      <c r="J929" t="s">
        <v>276</v>
      </c>
      <c r="K929" t="s">
        <v>106</v>
      </c>
      <c r="L929" t="s">
        <v>107</v>
      </c>
      <c r="M929" t="s">
        <v>108</v>
      </c>
      <c r="N929" t="s">
        <v>109</v>
      </c>
      <c r="O929" t="s">
        <v>110</v>
      </c>
      <c r="P929" t="s">
        <v>111</v>
      </c>
      <c r="Q929">
        <v>40</v>
      </c>
      <c r="U929" t="s">
        <v>112</v>
      </c>
      <c r="V929" t="s">
        <v>113</v>
      </c>
      <c r="W929" t="str">
        <f t="shared" si="37"/>
        <v>Professional Practice 1</v>
      </c>
    </row>
    <row r="930" spans="1:23" x14ac:dyDescent="0.25">
      <c r="A930" t="s">
        <v>273</v>
      </c>
      <c r="B930" s="16" t="s">
        <v>288</v>
      </c>
      <c r="C930" t="str">
        <f t="shared" si="36"/>
        <v>Digital Technology Solutions MSc - IT Operations Management (Cloud)</v>
      </c>
      <c r="D930">
        <v>30</v>
      </c>
      <c r="E930">
        <v>774</v>
      </c>
      <c r="F930" t="b">
        <v>1</v>
      </c>
      <c r="G930" t="b">
        <v>1</v>
      </c>
      <c r="H930">
        <v>7</v>
      </c>
      <c r="I930">
        <v>4</v>
      </c>
      <c r="J930" t="s">
        <v>276</v>
      </c>
      <c r="K930" t="s">
        <v>114</v>
      </c>
      <c r="L930" t="s">
        <v>167</v>
      </c>
      <c r="M930" t="s">
        <v>116</v>
      </c>
      <c r="N930" t="s">
        <v>117</v>
      </c>
      <c r="O930" t="s">
        <v>118</v>
      </c>
      <c r="P930" t="s">
        <v>111</v>
      </c>
      <c r="Q930">
        <v>12</v>
      </c>
      <c r="R930">
        <v>2</v>
      </c>
      <c r="T930">
        <v>2</v>
      </c>
      <c r="U930" t="s">
        <v>112</v>
      </c>
      <c r="V930" t="s">
        <v>113</v>
      </c>
      <c r="W930" t="str">
        <f t="shared" si="37"/>
        <v>Professional Practice 1</v>
      </c>
    </row>
    <row r="931" spans="1:23" x14ac:dyDescent="0.25">
      <c r="A931" t="s">
        <v>273</v>
      </c>
      <c r="B931" s="16" t="s">
        <v>288</v>
      </c>
      <c r="C931" t="str">
        <f t="shared" si="36"/>
        <v>Digital Technology Solutions MSc - IT Operations Management (Cloud)</v>
      </c>
      <c r="D931">
        <v>30</v>
      </c>
      <c r="E931">
        <v>774</v>
      </c>
      <c r="F931" t="b">
        <v>1</v>
      </c>
      <c r="G931" t="b">
        <v>1</v>
      </c>
      <c r="H931">
        <v>7</v>
      </c>
      <c r="I931">
        <v>4</v>
      </c>
      <c r="J931" t="s">
        <v>276</v>
      </c>
      <c r="K931" t="s">
        <v>119</v>
      </c>
      <c r="L931" t="s">
        <v>119</v>
      </c>
      <c r="M931" t="s">
        <v>116</v>
      </c>
      <c r="N931" t="s">
        <v>109</v>
      </c>
      <c r="O931" t="s">
        <v>118</v>
      </c>
      <c r="P931" t="s">
        <v>121</v>
      </c>
      <c r="Q931">
        <v>118</v>
      </c>
      <c r="U931" t="s">
        <v>112</v>
      </c>
      <c r="V931" t="s">
        <v>113</v>
      </c>
      <c r="W931" t="str">
        <f t="shared" si="37"/>
        <v>Professional Practice 1</v>
      </c>
    </row>
    <row r="932" spans="1:23" x14ac:dyDescent="0.25">
      <c r="A932" t="s">
        <v>273</v>
      </c>
      <c r="B932" s="16" t="s">
        <v>288</v>
      </c>
      <c r="C932" t="str">
        <f t="shared" si="36"/>
        <v>Digital Technology Solutions MSc - IT Operations Management (Cloud)</v>
      </c>
      <c r="D932">
        <v>30</v>
      </c>
      <c r="E932">
        <v>774</v>
      </c>
      <c r="F932" t="b">
        <v>1</v>
      </c>
      <c r="G932" t="b">
        <v>1</v>
      </c>
      <c r="H932">
        <v>7</v>
      </c>
      <c r="I932">
        <v>4</v>
      </c>
      <c r="J932" t="s">
        <v>276</v>
      </c>
      <c r="K932" t="s">
        <v>122</v>
      </c>
      <c r="L932" t="s">
        <v>122</v>
      </c>
      <c r="M932" t="s">
        <v>122</v>
      </c>
      <c r="N932" t="s">
        <v>64</v>
      </c>
      <c r="O932" t="s">
        <v>116</v>
      </c>
      <c r="P932" t="s">
        <v>111</v>
      </c>
      <c r="Q932">
        <v>30</v>
      </c>
      <c r="U932" t="s">
        <v>112</v>
      </c>
      <c r="V932" t="s">
        <v>113</v>
      </c>
      <c r="W932" t="str">
        <f t="shared" si="37"/>
        <v>Professional Practice 1</v>
      </c>
    </row>
    <row r="933" spans="1:23" x14ac:dyDescent="0.25">
      <c r="A933" t="s">
        <v>273</v>
      </c>
      <c r="B933" s="16" t="s">
        <v>288</v>
      </c>
      <c r="C933" t="str">
        <f t="shared" si="36"/>
        <v>Digital Technology Solutions MSc - IT Operations Management (Cloud)</v>
      </c>
      <c r="D933">
        <v>30</v>
      </c>
      <c r="E933">
        <v>774</v>
      </c>
      <c r="F933" t="b">
        <v>1</v>
      </c>
      <c r="G933" t="b">
        <v>1</v>
      </c>
      <c r="H933">
        <v>7</v>
      </c>
      <c r="I933">
        <v>5</v>
      </c>
      <c r="J933" t="s">
        <v>277</v>
      </c>
      <c r="K933" t="s">
        <v>106</v>
      </c>
      <c r="L933" t="s">
        <v>107</v>
      </c>
      <c r="M933" t="s">
        <v>108</v>
      </c>
      <c r="N933" t="s">
        <v>109</v>
      </c>
      <c r="O933" t="s">
        <v>110</v>
      </c>
      <c r="P933" t="s">
        <v>111</v>
      </c>
      <c r="Q933">
        <v>40</v>
      </c>
      <c r="U933" t="s">
        <v>112</v>
      </c>
      <c r="V933" t="s">
        <v>113</v>
      </c>
      <c r="W933" t="str">
        <f t="shared" si="37"/>
        <v>Professional Practice 2</v>
      </c>
    </row>
    <row r="934" spans="1:23" x14ac:dyDescent="0.25">
      <c r="A934" t="s">
        <v>273</v>
      </c>
      <c r="B934" s="16" t="s">
        <v>288</v>
      </c>
      <c r="C934" t="str">
        <f t="shared" si="36"/>
        <v>Digital Technology Solutions MSc - IT Operations Management (Cloud)</v>
      </c>
      <c r="D934">
        <v>30</v>
      </c>
      <c r="E934">
        <v>774</v>
      </c>
      <c r="F934" t="b">
        <v>1</v>
      </c>
      <c r="G934" t="b">
        <v>1</v>
      </c>
      <c r="H934">
        <v>7</v>
      </c>
      <c r="I934">
        <v>5</v>
      </c>
      <c r="J934" t="s">
        <v>277</v>
      </c>
      <c r="K934" t="s">
        <v>114</v>
      </c>
      <c r="L934" t="s">
        <v>167</v>
      </c>
      <c r="M934" t="s">
        <v>116</v>
      </c>
      <c r="N934" t="s">
        <v>117</v>
      </c>
      <c r="O934" t="s">
        <v>118</v>
      </c>
      <c r="P934" t="s">
        <v>111</v>
      </c>
      <c r="Q934">
        <v>12</v>
      </c>
      <c r="R934">
        <v>2</v>
      </c>
      <c r="T934">
        <v>2</v>
      </c>
      <c r="U934" t="s">
        <v>112</v>
      </c>
      <c r="V934" t="s">
        <v>113</v>
      </c>
      <c r="W934" t="str">
        <f t="shared" si="37"/>
        <v>Professional Practice 2</v>
      </c>
    </row>
    <row r="935" spans="1:23" x14ac:dyDescent="0.25">
      <c r="A935" t="s">
        <v>273</v>
      </c>
      <c r="B935" s="16" t="s">
        <v>288</v>
      </c>
      <c r="C935" t="str">
        <f t="shared" si="36"/>
        <v>Digital Technology Solutions MSc - IT Operations Management (Cloud)</v>
      </c>
      <c r="D935">
        <v>30</v>
      </c>
      <c r="E935">
        <v>774</v>
      </c>
      <c r="F935" t="b">
        <v>1</v>
      </c>
      <c r="G935" t="b">
        <v>1</v>
      </c>
      <c r="H935">
        <v>7</v>
      </c>
      <c r="I935">
        <v>5</v>
      </c>
      <c r="J935" t="s">
        <v>277</v>
      </c>
      <c r="K935" t="s">
        <v>119</v>
      </c>
      <c r="L935" t="s">
        <v>119</v>
      </c>
      <c r="M935" t="s">
        <v>116</v>
      </c>
      <c r="N935" t="s">
        <v>109</v>
      </c>
      <c r="O935" t="s">
        <v>118</v>
      </c>
      <c r="P935" t="s">
        <v>121</v>
      </c>
      <c r="Q935">
        <v>118</v>
      </c>
      <c r="U935" t="s">
        <v>112</v>
      </c>
      <c r="V935" t="s">
        <v>113</v>
      </c>
      <c r="W935" t="str">
        <f t="shared" si="37"/>
        <v>Professional Practice 2</v>
      </c>
    </row>
    <row r="936" spans="1:23" x14ac:dyDescent="0.25">
      <c r="A936" t="s">
        <v>273</v>
      </c>
      <c r="B936" s="16" t="s">
        <v>288</v>
      </c>
      <c r="C936" t="str">
        <f t="shared" si="36"/>
        <v>Digital Technology Solutions MSc - IT Operations Management (Cloud)</v>
      </c>
      <c r="D936">
        <v>30</v>
      </c>
      <c r="E936">
        <v>774</v>
      </c>
      <c r="F936" t="b">
        <v>1</v>
      </c>
      <c r="G936" t="b">
        <v>1</v>
      </c>
      <c r="H936">
        <v>7</v>
      </c>
      <c r="I936">
        <v>5</v>
      </c>
      <c r="J936" t="s">
        <v>277</v>
      </c>
      <c r="K936" t="s">
        <v>122</v>
      </c>
      <c r="L936" t="s">
        <v>122</v>
      </c>
      <c r="M936" t="s">
        <v>122</v>
      </c>
      <c r="N936" t="s">
        <v>64</v>
      </c>
      <c r="O936" t="s">
        <v>116</v>
      </c>
      <c r="P936" t="s">
        <v>111</v>
      </c>
      <c r="Q936">
        <v>30</v>
      </c>
      <c r="U936" t="s">
        <v>112</v>
      </c>
      <c r="V936" t="s">
        <v>113</v>
      </c>
      <c r="W936" t="str">
        <f t="shared" si="37"/>
        <v>Professional Practice 2</v>
      </c>
    </row>
    <row r="937" spans="1:23" x14ac:dyDescent="0.25">
      <c r="A937" t="s">
        <v>273</v>
      </c>
      <c r="B937" s="16" t="s">
        <v>288</v>
      </c>
      <c r="C937" t="str">
        <f t="shared" si="36"/>
        <v>Digital Technology Solutions MSc - IT Operations Management (Cloud)</v>
      </c>
      <c r="D937">
        <v>30</v>
      </c>
      <c r="E937">
        <v>774</v>
      </c>
      <c r="F937" t="b">
        <v>1</v>
      </c>
      <c r="G937" t="b">
        <v>1</v>
      </c>
      <c r="H937">
        <v>7</v>
      </c>
      <c r="I937">
        <v>6</v>
      </c>
      <c r="J937" t="s">
        <v>278</v>
      </c>
      <c r="K937" t="s">
        <v>106</v>
      </c>
      <c r="L937" t="s">
        <v>107</v>
      </c>
      <c r="M937" t="s">
        <v>108</v>
      </c>
      <c r="N937" t="s">
        <v>109</v>
      </c>
      <c r="O937" t="s">
        <v>110</v>
      </c>
      <c r="P937" t="s">
        <v>111</v>
      </c>
      <c r="Q937">
        <v>40</v>
      </c>
      <c r="U937" t="s">
        <v>112</v>
      </c>
      <c r="V937" t="s">
        <v>113</v>
      </c>
      <c r="W937" t="str">
        <f t="shared" si="37"/>
        <v>Open Professional Practice</v>
      </c>
    </row>
    <row r="938" spans="1:23" x14ac:dyDescent="0.25">
      <c r="A938" t="s">
        <v>273</v>
      </c>
      <c r="B938" s="16" t="s">
        <v>288</v>
      </c>
      <c r="C938" t="str">
        <f t="shared" si="36"/>
        <v>Digital Technology Solutions MSc - IT Operations Management (Cloud)</v>
      </c>
      <c r="D938">
        <v>30</v>
      </c>
      <c r="E938">
        <v>774</v>
      </c>
      <c r="F938" t="b">
        <v>1</v>
      </c>
      <c r="G938" t="b">
        <v>1</v>
      </c>
      <c r="H938">
        <v>7</v>
      </c>
      <c r="I938">
        <v>6</v>
      </c>
      <c r="J938" t="s">
        <v>278</v>
      </c>
      <c r="K938" t="s">
        <v>114</v>
      </c>
      <c r="L938" t="s">
        <v>167</v>
      </c>
      <c r="M938" t="s">
        <v>116</v>
      </c>
      <c r="N938" t="s">
        <v>117</v>
      </c>
      <c r="O938" t="s">
        <v>118</v>
      </c>
      <c r="P938" t="s">
        <v>111</v>
      </c>
      <c r="Q938">
        <v>12</v>
      </c>
      <c r="R938">
        <v>2</v>
      </c>
      <c r="T938">
        <v>2</v>
      </c>
      <c r="U938" t="s">
        <v>112</v>
      </c>
      <c r="V938" t="s">
        <v>113</v>
      </c>
      <c r="W938" t="str">
        <f t="shared" si="37"/>
        <v>Open Professional Practice</v>
      </c>
    </row>
    <row r="939" spans="1:23" x14ac:dyDescent="0.25">
      <c r="A939" t="s">
        <v>273</v>
      </c>
      <c r="B939" s="16" t="s">
        <v>288</v>
      </c>
      <c r="C939" t="str">
        <f t="shared" si="36"/>
        <v>Digital Technology Solutions MSc - IT Operations Management (Cloud)</v>
      </c>
      <c r="D939">
        <v>30</v>
      </c>
      <c r="E939">
        <v>774</v>
      </c>
      <c r="F939" t="b">
        <v>1</v>
      </c>
      <c r="G939" t="b">
        <v>1</v>
      </c>
      <c r="H939">
        <v>7</v>
      </c>
      <c r="I939">
        <v>6</v>
      </c>
      <c r="J939" t="s">
        <v>278</v>
      </c>
      <c r="K939" t="s">
        <v>119</v>
      </c>
      <c r="L939" t="s">
        <v>119</v>
      </c>
      <c r="M939" t="s">
        <v>116</v>
      </c>
      <c r="N939" t="s">
        <v>109</v>
      </c>
      <c r="O939" t="s">
        <v>118</v>
      </c>
      <c r="P939" t="s">
        <v>121</v>
      </c>
      <c r="Q939">
        <v>118</v>
      </c>
      <c r="U939" t="s">
        <v>112</v>
      </c>
      <c r="V939" t="s">
        <v>113</v>
      </c>
      <c r="W939" t="str">
        <f t="shared" si="37"/>
        <v>Open Professional Practice</v>
      </c>
    </row>
    <row r="940" spans="1:23" x14ac:dyDescent="0.25">
      <c r="A940" t="s">
        <v>273</v>
      </c>
      <c r="B940" s="16" t="s">
        <v>288</v>
      </c>
      <c r="C940" t="str">
        <f t="shared" si="36"/>
        <v>Digital Technology Solutions MSc - IT Operations Management (Cloud)</v>
      </c>
      <c r="D940">
        <v>30</v>
      </c>
      <c r="E940">
        <v>774</v>
      </c>
      <c r="F940" t="b">
        <v>1</v>
      </c>
      <c r="G940" t="b">
        <v>1</v>
      </c>
      <c r="H940">
        <v>7</v>
      </c>
      <c r="I940">
        <v>6</v>
      </c>
      <c r="J940" t="s">
        <v>278</v>
      </c>
      <c r="K940" t="s">
        <v>122</v>
      </c>
      <c r="L940" t="s">
        <v>122</v>
      </c>
      <c r="M940" t="s">
        <v>122</v>
      </c>
      <c r="N940" t="s">
        <v>64</v>
      </c>
      <c r="O940" t="s">
        <v>116</v>
      </c>
      <c r="P940" t="s">
        <v>111</v>
      </c>
      <c r="Q940">
        <v>30</v>
      </c>
      <c r="U940" t="s">
        <v>112</v>
      </c>
      <c r="V940" t="s">
        <v>113</v>
      </c>
      <c r="W940" t="str">
        <f t="shared" si="37"/>
        <v>Open Professional Practice</v>
      </c>
    </row>
    <row r="941" spans="1:23" x14ac:dyDescent="0.25">
      <c r="A941" t="s">
        <v>273</v>
      </c>
      <c r="B941" s="16" t="s">
        <v>288</v>
      </c>
      <c r="C941" t="str">
        <f t="shared" si="36"/>
        <v>Digital Technology Solutions MSc - IT Operations Management (Cloud)</v>
      </c>
      <c r="D941">
        <v>30</v>
      </c>
      <c r="E941">
        <v>774</v>
      </c>
      <c r="F941" t="b">
        <v>1</v>
      </c>
      <c r="G941" t="b">
        <v>1</v>
      </c>
      <c r="H941">
        <v>7</v>
      </c>
      <c r="I941">
        <v>7</v>
      </c>
      <c r="J941" t="s">
        <v>279</v>
      </c>
      <c r="K941" t="s">
        <v>106</v>
      </c>
      <c r="L941" t="s">
        <v>107</v>
      </c>
      <c r="M941" t="s">
        <v>108</v>
      </c>
      <c r="N941" t="s">
        <v>109</v>
      </c>
      <c r="O941" t="s">
        <v>110</v>
      </c>
      <c r="P941" t="s">
        <v>111</v>
      </c>
      <c r="Q941">
        <v>40</v>
      </c>
      <c r="U941" t="s">
        <v>112</v>
      </c>
      <c r="V941" t="s">
        <v>113</v>
      </c>
      <c r="W941" t="str">
        <f t="shared" si="37"/>
        <v>Major Postgraduate Project</v>
      </c>
    </row>
    <row r="942" spans="1:23" x14ac:dyDescent="0.25">
      <c r="A942" t="s">
        <v>273</v>
      </c>
      <c r="B942" s="16" t="s">
        <v>288</v>
      </c>
      <c r="C942" t="str">
        <f t="shared" si="36"/>
        <v>Digital Technology Solutions MSc - IT Operations Management (Cloud)</v>
      </c>
      <c r="D942">
        <v>30</v>
      </c>
      <c r="E942">
        <v>774</v>
      </c>
      <c r="F942" t="b">
        <v>1</v>
      </c>
      <c r="G942" t="b">
        <v>1</v>
      </c>
      <c r="H942">
        <v>7</v>
      </c>
      <c r="I942">
        <v>7</v>
      </c>
      <c r="J942" t="s">
        <v>279</v>
      </c>
      <c r="K942" t="s">
        <v>114</v>
      </c>
      <c r="L942" t="s">
        <v>265</v>
      </c>
      <c r="M942" t="s">
        <v>116</v>
      </c>
      <c r="N942" t="s">
        <v>117</v>
      </c>
      <c r="O942" t="s">
        <v>118</v>
      </c>
      <c r="P942" t="s">
        <v>111</v>
      </c>
      <c r="Q942">
        <v>6</v>
      </c>
      <c r="R942">
        <v>1</v>
      </c>
      <c r="T942">
        <v>1</v>
      </c>
      <c r="U942" t="s">
        <v>112</v>
      </c>
      <c r="V942" t="s">
        <v>113</v>
      </c>
      <c r="W942" t="str">
        <f t="shared" si="37"/>
        <v>Major Postgraduate Project</v>
      </c>
    </row>
    <row r="943" spans="1:23" x14ac:dyDescent="0.25">
      <c r="A943" t="s">
        <v>273</v>
      </c>
      <c r="B943" s="16" t="s">
        <v>288</v>
      </c>
      <c r="C943" t="str">
        <f t="shared" si="36"/>
        <v>Digital Technology Solutions MSc - IT Operations Management (Cloud)</v>
      </c>
      <c r="D943">
        <v>30</v>
      </c>
      <c r="E943">
        <v>774</v>
      </c>
      <c r="F943" t="b">
        <v>1</v>
      </c>
      <c r="G943" t="b">
        <v>1</v>
      </c>
      <c r="H943">
        <v>7</v>
      </c>
      <c r="I943">
        <v>7</v>
      </c>
      <c r="J943" t="s">
        <v>279</v>
      </c>
      <c r="K943" t="s">
        <v>119</v>
      </c>
      <c r="L943" t="s">
        <v>119</v>
      </c>
      <c r="M943" t="s">
        <v>116</v>
      </c>
      <c r="N943" t="s">
        <v>109</v>
      </c>
      <c r="O943" t="s">
        <v>118</v>
      </c>
      <c r="P943" t="s">
        <v>121</v>
      </c>
      <c r="Q943">
        <v>354</v>
      </c>
      <c r="U943" t="s">
        <v>112</v>
      </c>
      <c r="V943" t="s">
        <v>113</v>
      </c>
      <c r="W943" t="str">
        <f t="shared" si="37"/>
        <v>Major Postgraduate Project</v>
      </c>
    </row>
    <row r="944" spans="1:23" x14ac:dyDescent="0.25">
      <c r="A944" t="s">
        <v>273</v>
      </c>
      <c r="B944" s="16" t="s">
        <v>288</v>
      </c>
      <c r="C944" t="str">
        <f t="shared" si="36"/>
        <v>Digital Technology Solutions MSc - IT Operations Management (Cloud)</v>
      </c>
      <c r="D944">
        <v>30</v>
      </c>
      <c r="E944">
        <v>774</v>
      </c>
      <c r="F944" t="b">
        <v>1</v>
      </c>
      <c r="G944" t="b">
        <v>1</v>
      </c>
      <c r="H944">
        <v>7</v>
      </c>
      <c r="I944">
        <v>7</v>
      </c>
      <c r="J944" t="s">
        <v>279</v>
      </c>
      <c r="K944" t="s">
        <v>122</v>
      </c>
      <c r="L944" t="s">
        <v>122</v>
      </c>
      <c r="M944" t="s">
        <v>122</v>
      </c>
      <c r="N944" t="s">
        <v>64</v>
      </c>
      <c r="O944" t="s">
        <v>116</v>
      </c>
      <c r="P944" t="s">
        <v>111</v>
      </c>
      <c r="Q944">
        <v>200</v>
      </c>
      <c r="U944" t="s">
        <v>112</v>
      </c>
      <c r="V944" t="s">
        <v>113</v>
      </c>
      <c r="W944" t="str">
        <f t="shared" si="37"/>
        <v>Major Postgraduate Project</v>
      </c>
    </row>
    <row r="945" spans="1:23" x14ac:dyDescent="0.25">
      <c r="A945" t="s">
        <v>273</v>
      </c>
      <c r="B945" s="16" t="s">
        <v>288</v>
      </c>
      <c r="C945" t="str">
        <f t="shared" si="36"/>
        <v>Digital Technology Solutions MSc - IT Operations Management (Cloud)</v>
      </c>
      <c r="D945">
        <v>30</v>
      </c>
      <c r="E945" s="21">
        <v>774</v>
      </c>
      <c r="F945" s="21" t="b">
        <v>1</v>
      </c>
      <c r="G945" s="21" t="b">
        <v>0</v>
      </c>
      <c r="H945" s="21">
        <v>7</v>
      </c>
      <c r="I945" s="21">
        <v>3</v>
      </c>
      <c r="J945" s="22" t="s">
        <v>289</v>
      </c>
      <c r="K945" s="21" t="s">
        <v>106</v>
      </c>
      <c r="L945" s="21" t="s">
        <v>107</v>
      </c>
      <c r="M945" s="21" t="s">
        <v>108</v>
      </c>
      <c r="N945" s="21" t="s">
        <v>109</v>
      </c>
      <c r="O945" s="21" t="s">
        <v>110</v>
      </c>
      <c r="P945" s="21" t="s">
        <v>111</v>
      </c>
      <c r="Q945" s="21">
        <v>40</v>
      </c>
      <c r="R945" s="21"/>
      <c r="S945" s="21"/>
      <c r="T945" s="21"/>
      <c r="U945" s="21" t="s">
        <v>112</v>
      </c>
      <c r="V945" s="21" t="s">
        <v>113</v>
      </c>
      <c r="W945" t="str">
        <f>IF(RIGHT(J945)=")",LEFT(J945,FIND("(",J945)-2),J945)</f>
        <v>Cloud Operations Management Principles</v>
      </c>
    </row>
    <row r="946" spans="1:23" x14ac:dyDescent="0.25">
      <c r="A946" t="s">
        <v>273</v>
      </c>
      <c r="B946" s="16" t="s">
        <v>288</v>
      </c>
      <c r="C946" t="str">
        <f t="shared" si="36"/>
        <v>Digital Technology Solutions MSc - IT Operations Management (Cloud)</v>
      </c>
      <c r="D946">
        <v>30</v>
      </c>
      <c r="E946" s="21">
        <v>774</v>
      </c>
      <c r="F946" s="21" t="b">
        <v>1</v>
      </c>
      <c r="G946" s="21" t="b">
        <v>0</v>
      </c>
      <c r="H946" s="21">
        <v>7</v>
      </c>
      <c r="I946" s="21">
        <v>3</v>
      </c>
      <c r="J946" s="22" t="s">
        <v>289</v>
      </c>
      <c r="K946" s="21" t="s">
        <v>114</v>
      </c>
      <c r="L946" s="21" t="s">
        <v>154</v>
      </c>
      <c r="M946" s="21" t="s">
        <v>116</v>
      </c>
      <c r="N946" s="21" t="s">
        <v>117</v>
      </c>
      <c r="O946" s="21" t="s">
        <v>118</v>
      </c>
      <c r="P946" s="21" t="s">
        <v>111</v>
      </c>
      <c r="Q946" s="21">
        <v>24</v>
      </c>
      <c r="R946" s="21">
        <v>4</v>
      </c>
      <c r="S946" s="21"/>
      <c r="T946" s="21">
        <v>4</v>
      </c>
      <c r="U946" s="21" t="s">
        <v>112</v>
      </c>
      <c r="V946" s="21" t="s">
        <v>113</v>
      </c>
      <c r="W946" t="str">
        <f>IF(RIGHT(J946)=")",LEFT(J946,FIND("(",J946)-2),J946)</f>
        <v>Cloud Operations Management Principles</v>
      </c>
    </row>
    <row r="947" spans="1:23" x14ac:dyDescent="0.25">
      <c r="A947" t="s">
        <v>273</v>
      </c>
      <c r="B947" s="16" t="s">
        <v>288</v>
      </c>
      <c r="C947" t="str">
        <f t="shared" si="36"/>
        <v>Digital Technology Solutions MSc - IT Operations Management (Cloud)</v>
      </c>
      <c r="D947">
        <v>30</v>
      </c>
      <c r="E947" s="21">
        <v>774</v>
      </c>
      <c r="F947" s="21" t="b">
        <v>1</v>
      </c>
      <c r="G947" s="21" t="b">
        <v>0</v>
      </c>
      <c r="H947" s="21">
        <v>7</v>
      </c>
      <c r="I947" s="21">
        <v>3</v>
      </c>
      <c r="J947" s="22" t="s">
        <v>289</v>
      </c>
      <c r="K947" s="21" t="s">
        <v>119</v>
      </c>
      <c r="L947" s="21" t="s">
        <v>119</v>
      </c>
      <c r="M947" s="21" t="s">
        <v>116</v>
      </c>
      <c r="N947" s="21" t="s">
        <v>109</v>
      </c>
      <c r="O947" s="21" t="s">
        <v>118</v>
      </c>
      <c r="P947" s="21" t="s">
        <v>121</v>
      </c>
      <c r="Q947" s="21">
        <v>106</v>
      </c>
      <c r="R947" s="21"/>
      <c r="S947" s="21"/>
      <c r="T947" s="21"/>
      <c r="U947" s="21" t="s">
        <v>112</v>
      </c>
      <c r="V947" s="21" t="s">
        <v>113</v>
      </c>
      <c r="W947" t="str">
        <f>IF(RIGHT(J947)=")",LEFT(J947,FIND("(",J947)-2),J947)</f>
        <v>Cloud Operations Management Principles</v>
      </c>
    </row>
    <row r="948" spans="1:23" x14ac:dyDescent="0.25">
      <c r="A948" t="s">
        <v>273</v>
      </c>
      <c r="B948" s="16" t="s">
        <v>288</v>
      </c>
      <c r="C948" t="str">
        <f t="shared" si="36"/>
        <v>Digital Technology Solutions MSc - IT Operations Management (Cloud)</v>
      </c>
      <c r="D948">
        <v>30</v>
      </c>
      <c r="E948" s="21">
        <v>774</v>
      </c>
      <c r="F948" s="21" t="b">
        <v>1</v>
      </c>
      <c r="G948" s="21" t="b">
        <v>0</v>
      </c>
      <c r="H948" s="21">
        <v>7</v>
      </c>
      <c r="I948" s="21">
        <v>3</v>
      </c>
      <c r="J948" s="22" t="s">
        <v>289</v>
      </c>
      <c r="K948" s="21" t="s">
        <v>122</v>
      </c>
      <c r="L948" s="21" t="s">
        <v>122</v>
      </c>
      <c r="M948" s="21" t="s">
        <v>122</v>
      </c>
      <c r="N948" s="21" t="s">
        <v>64</v>
      </c>
      <c r="O948" s="21" t="s">
        <v>116</v>
      </c>
      <c r="P948" s="21" t="s">
        <v>111</v>
      </c>
      <c r="Q948" s="21">
        <v>30</v>
      </c>
      <c r="R948" s="21"/>
      <c r="S948" s="21"/>
      <c r="T948" s="21"/>
      <c r="U948" s="21" t="s">
        <v>112</v>
      </c>
      <c r="V948" s="21" t="s">
        <v>113</v>
      </c>
      <c r="W948" t="str">
        <f>IF(RIGHT(J948)=")",LEFT(J948,FIND("(",J948)-2),J948)</f>
        <v>Cloud Operations Management Principles</v>
      </c>
    </row>
  </sheetData>
  <sheetProtection algorithmName="SHA-512" hashValue="VL5KIrcHVDhpE0B0SmV6mZ2OLnltffB5eusqUY4Yq1hVuXrL7exEs8kpr+Obsqaf15hGoFa8is2SqDnOy9B1bw==" saltValue="iwdHzTfOCCInWPL6BjrDDQ==" spinCount="100000" sheet="1" objects="1" scenarios="1" selectLockedCells="1" selectUnlockedCells="1"/>
  <autoFilter ref="A1:V492" xr:uid="{872915FF-C078-4B5A-96FB-FEF9520AC17D}">
    <sortState xmlns:xlrd2="http://schemas.microsoft.com/office/spreadsheetml/2017/richdata2" ref="A2:V492">
      <sortCondition ref="B1:B49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B5F26-7E32-47AA-8379-51D149DC23D5}">
  <sheetPr codeName="Sheet6"/>
  <dimension ref="A1:J97"/>
  <sheetViews>
    <sheetView zoomScaleNormal="100" workbookViewId="0">
      <selection activeCell="C8" sqref="C8"/>
    </sheetView>
  </sheetViews>
  <sheetFormatPr defaultRowHeight="15" x14ac:dyDescent="0.25"/>
  <cols>
    <col min="1" max="1" width="21.5703125" bestFit="1" customWidth="1"/>
    <col min="2" max="2" width="7.140625" bestFit="1" customWidth="1"/>
    <col min="3" max="3" width="27" bestFit="1" customWidth="1"/>
    <col min="4" max="4" width="16.42578125" customWidth="1"/>
    <col min="5" max="5" width="52.85546875" bestFit="1" customWidth="1"/>
    <col min="6" max="6" width="43" bestFit="1" customWidth="1"/>
    <col min="7" max="7" width="7.85546875" bestFit="1" customWidth="1"/>
    <col min="8" max="8" width="8.42578125" style="37" bestFit="1" customWidth="1"/>
    <col min="9" max="9" width="15" style="37" customWidth="1"/>
  </cols>
  <sheetData>
    <row r="1" spans="1:10" s="19" customFormat="1" x14ac:dyDescent="0.25">
      <c r="A1" s="15" t="s">
        <v>19</v>
      </c>
      <c r="B1" s="20" t="s">
        <v>57</v>
      </c>
      <c r="C1" s="20" t="s">
        <v>55</v>
      </c>
      <c r="D1" s="15" t="s">
        <v>290</v>
      </c>
      <c r="E1" s="15" t="s">
        <v>291</v>
      </c>
      <c r="F1" s="15" t="s">
        <v>292</v>
      </c>
      <c r="G1" s="15"/>
      <c r="H1" s="84" t="s">
        <v>293</v>
      </c>
      <c r="I1" s="86" t="s">
        <v>82</v>
      </c>
      <c r="J1" s="20" t="s">
        <v>294</v>
      </c>
    </row>
    <row r="2" spans="1:10" x14ac:dyDescent="0.25">
      <c r="A2" t="str" cm="1">
        <f t="array" ref="A2:A19">_xlfn.UNIQUE(Data!C2:C948)</f>
        <v>Artificial Intelligence Data Specialist Level 7</v>
      </c>
      <c r="B2" t="s">
        <v>295</v>
      </c>
      <c r="C2" t="s">
        <v>107</v>
      </c>
      <c r="D2" t="str" cm="1">
        <f t="array" ref="D2">IFERROR(INDEX(Data!$J$2:$J$948, SMALL(IF(ISNUMBER(MATCH(Data!$C$2:$C$948,Calculator!$C$9,0)),MATCH(ROW(Data!$C$2:$C$948),ROW(Data!$C$2:$C$948)),""),ROWS($A$1:A1))),"")</f>
        <v>Technology in the Organisational Context (20 credits)</v>
      </c>
      <c r="E2" t="str" cm="1">
        <f t="array" ref="E2:E19">_xlfn.UNIQUE(_xlfn._xlws.FILTER(D2:D500,D2:D500&lt;&gt;""))</f>
        <v>Technology in the Organisational Context (20 credits)</v>
      </c>
      <c r="F2" t="str">
        <f t="shared" ref="F2:F15" si="0">IF(IF(RIGHT(E2)=")",LEFT(E2,FIND("(",E2)-2),E2)=0,"",IF(RIGHT(E2)=")",LEFT(E2,FIND("(",E2)-2),E2))</f>
        <v>Technology in the Organisational Context</v>
      </c>
      <c r="G2" t="s">
        <v>295</v>
      </c>
      <c r="H2" s="37" t="s">
        <v>296</v>
      </c>
      <c r="I2" s="37" t="s">
        <v>104</v>
      </c>
      <c r="J2" t="str" cm="1">
        <f t="array" ref="J2:J19">_xlfn.UNIQUE(_xlfn._xlws.FILTER(A2:A500,A2:A500&lt;&gt;""))</f>
        <v>Artificial Intelligence Data Specialist Level 7</v>
      </c>
    </row>
    <row r="3" spans="1:10" x14ac:dyDescent="0.25">
      <c r="A3" t="str">
        <v>Chartered Management</v>
      </c>
      <c r="C3" t="s">
        <v>117</v>
      </c>
      <c r="D3" t="str" cm="1">
        <f t="array" ref="D3">IFERROR(INDEX(Data!$J$2:$J$948, SMALL(IF(ISNUMBER(MATCH(Data!$C$2:$C$948,Calculator!$C$9,0)),MATCH(ROW(Data!$C$2:$C$948),ROW(Data!$C$2:$C$948)),""),ROWS($A$1:A2))),"")</f>
        <v>Technology in the Organisational Context (20 credits)</v>
      </c>
      <c r="E3" t="str">
        <v>Software Engineering Fundamentals (20 credits)</v>
      </c>
      <c r="F3" t="str">
        <f t="shared" si="0"/>
        <v>Software Engineering Fundamentals</v>
      </c>
      <c r="G3" t="s">
        <v>297</v>
      </c>
      <c r="H3" s="37" t="s">
        <v>298</v>
      </c>
      <c r="I3" s="16" t="s">
        <v>299</v>
      </c>
      <c r="J3" t="str">
        <v>Chartered Management</v>
      </c>
    </row>
    <row r="4" spans="1:10" x14ac:dyDescent="0.25">
      <c r="A4" t="str">
        <v>Cyber Security Technology Professional BSc</v>
      </c>
      <c r="C4" t="s">
        <v>300</v>
      </c>
      <c r="D4" t="str" cm="1">
        <f t="array" ref="D4">IFERROR(INDEX(Data!$J$2:$J$948, SMALL(IF(ISNUMBER(MATCH(Data!$C$2:$C$948,Calculator!$C$9,0)),MATCH(ROW(Data!$C$2:$C$948),ROW(Data!$C$2:$C$948)),""),ROWS($A$1:A3))),"")</f>
        <v>Technology in the Organisational Context (20 credits)</v>
      </c>
      <c r="E4" t="str">
        <v>IT Project Management (20 credits)</v>
      </c>
      <c r="F4" t="str">
        <f t="shared" si="0"/>
        <v>IT Project Management</v>
      </c>
      <c r="G4" t="s">
        <v>301</v>
      </c>
      <c r="H4" s="37" t="s">
        <v>302</v>
      </c>
      <c r="I4" s="16" t="s">
        <v>303</v>
      </c>
      <c r="J4" t="str">
        <v>Cyber Security Technology Professional BSc</v>
      </c>
    </row>
    <row r="5" spans="1:10" x14ac:dyDescent="0.25">
      <c r="A5" t="str">
        <v>Digital Marketing</v>
      </c>
      <c r="C5" t="s">
        <v>304</v>
      </c>
      <c r="D5" t="str" cm="1">
        <f t="array" ref="D5">IFERROR(INDEX(Data!$J$2:$J$948, SMALL(IF(ISNUMBER(MATCH(Data!$C$2:$C$948,Calculator!$C$9,0)),MATCH(ROW(Data!$C$2:$C$948),ROW(Data!$C$2:$C$948)),""),ROWS($A$1:A4))),"")</f>
        <v>Technology in the Organisational Context (20 credits)</v>
      </c>
      <c r="E5" t="str">
        <v>Data Communications and Network Security (20 credits)</v>
      </c>
      <c r="F5" t="str">
        <f t="shared" si="0"/>
        <v>Data Communications and Network Security</v>
      </c>
      <c r="H5" s="37" t="s">
        <v>305</v>
      </c>
      <c r="I5" s="16" t="s">
        <v>306</v>
      </c>
      <c r="J5" t="str">
        <v>Digital Marketing</v>
      </c>
    </row>
    <row r="6" spans="1:10" x14ac:dyDescent="0.25">
      <c r="A6" t="str">
        <v>Digital Technology Solutions BSc (Enhanced)</v>
      </c>
      <c r="C6" t="s">
        <v>307</v>
      </c>
      <c r="D6" t="str" cm="1">
        <f t="array" ref="D6">IFERROR(INDEX(Data!$J$2:$J$948, SMALL(IF(ISNUMBER(MATCH(Data!$C$2:$C$948,Calculator!$C$9,0)),MATCH(ROW(Data!$C$2:$C$948),ROW(Data!$C$2:$C$948)),""),ROWS($A$1:A5))),"")</f>
        <v>Software Engineering Fundamentals (20 credits)</v>
      </c>
      <c r="E6" t="str">
        <v>Data Modelling and Database Design (20 credits)</v>
      </c>
      <c r="F6" t="str">
        <f t="shared" si="0"/>
        <v>Data Modelling and Database Design</v>
      </c>
      <c r="H6" s="37" t="s">
        <v>308</v>
      </c>
      <c r="I6" s="16" t="s">
        <v>309</v>
      </c>
      <c r="J6" t="str">
        <v>Digital Technology Solutions BSc (Enhanced)</v>
      </c>
    </row>
    <row r="7" spans="1:10" x14ac:dyDescent="0.25">
      <c r="A7" t="str">
        <v>Digital User Experience</v>
      </c>
      <c r="D7" t="str" cm="1">
        <f t="array" ref="D7">IFERROR(INDEX(Data!$J$2:$J$948, SMALL(IF(ISNUMBER(MATCH(Data!$C$2:$C$948,Calculator!$C$9,0)),MATCH(ROW(Data!$C$2:$C$948),ROW(Data!$C$2:$C$948)),""),ROWS($A$1:A6))),"")</f>
        <v>Software Engineering Fundamentals (20 credits)</v>
      </c>
      <c r="E7" t="str">
        <v>Professional Practice and Portfolio Development 1 (20 credits)</v>
      </c>
      <c r="F7" t="str">
        <f t="shared" si="0"/>
        <v>Professional Practice and Portfolio Development 1</v>
      </c>
      <c r="H7" s="37" t="s">
        <v>310</v>
      </c>
      <c r="I7" s="16" t="s">
        <v>311</v>
      </c>
      <c r="J7" t="str">
        <v>Digital User Experience</v>
      </c>
    </row>
    <row r="8" spans="1:10" x14ac:dyDescent="0.25">
      <c r="A8" t="str">
        <v>Project Management BSc</v>
      </c>
      <c r="D8" t="str" cm="1">
        <f t="array" ref="D8">IFERROR(INDEX(Data!$J$2:$J$948, SMALL(IF(ISNUMBER(MATCH(Data!$C$2:$C$948,Calculator!$C$9,0)),MATCH(ROW(Data!$C$2:$C$948),ROW(Data!$C$2:$C$948)),""),ROWS($A$1:A7))),"")</f>
        <v>Software Engineering Fundamentals (20 credits)</v>
      </c>
      <c r="E8" t="str">
        <v>Business Systems and Processes (20 credits)</v>
      </c>
      <c r="F8" t="str">
        <f t="shared" si="0"/>
        <v>Business Systems and Processes</v>
      </c>
      <c r="H8" s="37" t="s">
        <v>312</v>
      </c>
      <c r="I8" s="16" t="s">
        <v>313</v>
      </c>
      <c r="J8" t="str">
        <v>Project Management BSc</v>
      </c>
    </row>
    <row r="9" spans="1:10" x14ac:dyDescent="0.25">
      <c r="A9" t="str">
        <v>Senior Leader Level 7</v>
      </c>
      <c r="D9" t="str" cm="1">
        <f t="array" ref="D9">IFERROR(INDEX(Data!$J$2:$J$948, SMALL(IF(ISNUMBER(MATCH(Data!$C$2:$C$948,Calculator!$C$9,0)),MATCH(ROW(Data!$C$2:$C$948),ROW(Data!$C$2:$C$948)),""),ROWS($A$1:A8))),"")</f>
        <v>Software Engineering Fundamentals (20 credits)</v>
      </c>
      <c r="E9" t="str">
        <v>Cloud Solutions and Architectures (20 credits)</v>
      </c>
      <c r="F9" t="str">
        <f t="shared" si="0"/>
        <v>Cloud Solutions and Architectures</v>
      </c>
      <c r="H9" s="37" t="s">
        <v>314</v>
      </c>
      <c r="I9" s="16" t="s">
        <v>315</v>
      </c>
      <c r="J9" t="str">
        <v>Senior Leader Level 7</v>
      </c>
    </row>
    <row r="10" spans="1:10" x14ac:dyDescent="0.25">
      <c r="A10" t="str">
        <v>Digital Technology Solutions BSc - Network Engineering</v>
      </c>
      <c r="D10" t="str" cm="1">
        <f t="array" ref="D10">IFERROR(INDEX(Data!$J$2:$J$948, SMALL(IF(ISNUMBER(MATCH(Data!$C$2:$C$948,Calculator!$C$9,0)),MATCH(ROW(Data!$C$2:$C$948),ROW(Data!$C$2:$C$948)),""),ROWS($A$1:A9))),"")</f>
        <v>IT Project Management (20 credits)</v>
      </c>
      <c r="E10" t="str">
        <v>Cyber Security (20 credits)</v>
      </c>
      <c r="F10" t="str">
        <f t="shared" si="0"/>
        <v>Cyber Security</v>
      </c>
      <c r="H10" s="37" t="s">
        <v>316</v>
      </c>
      <c r="I10" s="16" t="s">
        <v>317</v>
      </c>
      <c r="J10" t="str">
        <v>Digital Technology Solutions BSc - Network Engineering</v>
      </c>
    </row>
    <row r="11" spans="1:10" x14ac:dyDescent="0.25">
      <c r="A11" t="str">
        <v>Digital Technology Solutions BSc - Software Engineering</v>
      </c>
      <c r="D11" t="str" cm="1">
        <f t="array" ref="D11">IFERROR(INDEX(Data!$J$2:$J$948, SMALL(IF(ISNUMBER(MATCH(Data!$C$2:$C$948,Calculator!$C$9,0)),MATCH(ROW(Data!$C$2:$C$948),ROW(Data!$C$2:$C$948)),""),ROWS($A$1:A10))),"")</f>
        <v>IT Project Management (20 credits)</v>
      </c>
      <c r="E11" t="str">
        <v>Practical Data Analytics (20 credits)</v>
      </c>
      <c r="F11" t="str">
        <f t="shared" si="0"/>
        <v>Practical Data Analytics</v>
      </c>
      <c r="H11" s="37" t="s">
        <v>318</v>
      </c>
      <c r="I11" s="16" t="s">
        <v>319</v>
      </c>
      <c r="J11" t="str">
        <v>Digital Technology Solutions BSc - Software Engineering</v>
      </c>
    </row>
    <row r="12" spans="1:10" x14ac:dyDescent="0.25">
      <c r="A12" t="str">
        <v>Digital Technology Solutions BSc - Data Analytics</v>
      </c>
      <c r="D12" t="str" cm="1">
        <f t="array" ref="D12">IFERROR(INDEX(Data!$J$2:$J$948, SMALL(IF(ISNUMBER(MATCH(Data!$C$2:$C$948,Calculator!$C$9,0)),MATCH(ROW(Data!$C$2:$C$948),ROW(Data!$C$2:$C$948)),""),ROWS($A$1:A11))),"")</f>
        <v>IT Project Management (20 credits)</v>
      </c>
      <c r="E12" t="str">
        <v>Software Engineering &amp; Agile</v>
      </c>
      <c r="F12" t="str">
        <f t="shared" si="0"/>
        <v>Software Engineering &amp; Agile</v>
      </c>
      <c r="H12" s="37" t="s">
        <v>320</v>
      </c>
      <c r="I12" s="16" t="s">
        <v>321</v>
      </c>
      <c r="J12" t="str">
        <v>Digital Technology Solutions BSc - Data Analytics</v>
      </c>
    </row>
    <row r="13" spans="1:10" x14ac:dyDescent="0.25">
      <c r="A13" t="str">
        <v>Digital Technology Solutions BSc - IT Consulting</v>
      </c>
      <c r="D13" t="str" cm="1">
        <f t="array" ref="D13">IFERROR(INDEX(Data!$J$2:$J$948, SMALL(IF(ISNUMBER(MATCH(Data!$C$2:$C$948,Calculator!$C$9,0)),MATCH(ROW(Data!$C$2:$C$948),ROW(Data!$C$2:$C$948)),""),ROWS($A$1:A12))),"")</f>
        <v>IT Project Management (20 credits)</v>
      </c>
      <c r="E13" t="str">
        <v>Professional Practice and Portfolio Development 2 (20 credits)</v>
      </c>
      <c r="F13" t="str">
        <f t="shared" si="0"/>
        <v>Professional Practice and Portfolio Development 2</v>
      </c>
      <c r="H13" s="37" t="s">
        <v>322</v>
      </c>
      <c r="J13" t="str">
        <v>Digital Technology Solutions BSc - IT Consulting</v>
      </c>
    </row>
    <row r="14" spans="1:10" x14ac:dyDescent="0.25">
      <c r="A14" t="str">
        <v>Digital Technology Solutions MSc - Software Engineering</v>
      </c>
      <c r="D14" t="str" cm="1">
        <f t="array" ref="D14">IFERROR(INDEX(Data!$J$2:$J$948, SMALL(IF(ISNUMBER(MATCH(Data!$C$2:$C$948,Calculator!$C$9,0)),MATCH(ROW(Data!$C$2:$C$948),ROW(Data!$C$2:$C$948)),""),ROWS($A$1:A13))),"")</f>
        <v>Data Communications and Network Security (20 credits)</v>
      </c>
      <c r="E14" t="str">
        <v>Practical Research Proposals (10 credits)</v>
      </c>
      <c r="F14" t="str">
        <f t="shared" si="0"/>
        <v>Practical Research Proposals</v>
      </c>
      <c r="H14" s="37" t="s">
        <v>323</v>
      </c>
      <c r="J14" t="str">
        <v>Digital Technology Solutions MSc - Software Engineering</v>
      </c>
    </row>
    <row r="15" spans="1:10" x14ac:dyDescent="0.25">
      <c r="A15" t="str">
        <v>Digital Technology Solutions MSc - Enterprise Architecture</v>
      </c>
      <c r="D15" t="str" cm="1">
        <f t="array" ref="D15">IFERROR(INDEX(Data!$J$2:$J$948, SMALL(IF(ISNUMBER(MATCH(Data!$C$2:$C$948,Calculator!$C$9,0)),MATCH(ROW(Data!$C$2:$C$948),ROW(Data!$C$2:$C$948)),""),ROWS($A$1:A14))),"")</f>
        <v>Data Communications and Network Security (20 credits)</v>
      </c>
      <c r="E15" t="str">
        <v>Developing Technology Strategy (20 credits)</v>
      </c>
      <c r="F15" t="str">
        <f t="shared" si="0"/>
        <v>Developing Technology Strategy</v>
      </c>
      <c r="H15" s="37" t="s">
        <v>324</v>
      </c>
      <c r="J15" t="str">
        <v>Digital Technology Solutions MSc - Enterprise Architecture</v>
      </c>
    </row>
    <row r="16" spans="1:10" x14ac:dyDescent="0.25">
      <c r="A16" t="str">
        <v>Digital Technology Solutions MSc - Data Analytics</v>
      </c>
      <c r="D16" t="str" cm="1">
        <f t="array" ref="D16">IFERROR(INDEX(Data!$J$2:$J$948, SMALL(IF(ISNUMBER(MATCH(Data!$C$2:$C$948,Calculator!$C$9,0)),MATCH(ROW(Data!$C$2:$C$948),ROW(Data!$C$2:$C$948)),""),ROWS($A$1:A15))),"")</f>
        <v>Data Communications and Network Security (20 credits)</v>
      </c>
      <c r="E16" t="str">
        <v>Contemporary Issues in Digital Technology (20 credits)</v>
      </c>
      <c r="F16" t="str">
        <f t="shared" ref="F16:F17" si="1">IF(IF(RIGHT(E16)=")",LEFT(E16,FIND("(",E16)-2),E16)=0,"",IF(RIGHT(E16)=")",LEFT(E16,FIND("(",E16)-2),E16))</f>
        <v>Contemporary Issues in Digital Technology</v>
      </c>
      <c r="H16" s="37" t="s">
        <v>325</v>
      </c>
      <c r="J16" t="str">
        <v>Digital Technology Solutions MSc - Data Analytics</v>
      </c>
    </row>
    <row r="17" spans="1:10" x14ac:dyDescent="0.25">
      <c r="A17" t="str">
        <v>Digital Technology Solutions MSc - Cyber Security</v>
      </c>
      <c r="D17" t="str" cm="1">
        <f t="array" ref="D17">IFERROR(INDEX(Data!$J$2:$J$948, SMALL(IF(ISNUMBER(MATCH(Data!$C$2:$C$948,Calculator!$C$9,0)),MATCH(ROW(Data!$C$2:$C$948),ROW(Data!$C$2:$C$948)),""),ROWS($A$1:A16))),"")</f>
        <v>Data Communications and Network Security (20 credits)</v>
      </c>
      <c r="E17" t="str">
        <v>Software Engineering &amp; DevOps</v>
      </c>
      <c r="F17" t="str">
        <f t="shared" si="1"/>
        <v>Software Engineering &amp; DevOps</v>
      </c>
      <c r="H17" s="37" t="s">
        <v>326</v>
      </c>
      <c r="J17" t="str">
        <v>Digital Technology Solutions MSc - Cyber Security</v>
      </c>
    </row>
    <row r="18" spans="1:10" x14ac:dyDescent="0.25">
      <c r="A18" t="str">
        <v>Digital Technology Solutions MSc - IT/Digital Futures (Devops)</v>
      </c>
      <c r="D18" t="str" cm="1">
        <f t="array" ref="D18">IFERROR(INDEX(Data!$J$2:$J$948, SMALL(IF(ISNUMBER(MATCH(Data!$C$2:$C$948,Calculator!$C$9,0)),MATCH(ROW(Data!$C$2:$C$948),ROW(Data!$C$2:$C$948)),""),ROWS($A$1:A17))),"")</f>
        <v>Data Modelling and Database Design (20 credits)</v>
      </c>
      <c r="E18" t="str">
        <v>Professional Practice and Portfolio Development 3 (20 credits)</v>
      </c>
      <c r="F18" t="str">
        <f>IF(IF(RIGHT(E18)=")",LEFT(E18,FIND("(",E18)-2),E18)=0,"",IF(RIGHT(E18)=")",LEFT(E18,FIND("(",E18)-2),E18))</f>
        <v>Professional Practice and Portfolio Development 3</v>
      </c>
      <c r="H18" s="37" t="s">
        <v>327</v>
      </c>
      <c r="J18" t="str">
        <v>Digital Technology Solutions MSc - IT/Digital Futures (Devops)</v>
      </c>
    </row>
    <row r="19" spans="1:10" x14ac:dyDescent="0.25">
      <c r="A19" t="str">
        <v>Digital Technology Solutions MSc - IT Operations Management (Cloud)</v>
      </c>
      <c r="D19" t="str" cm="1">
        <f t="array" ref="D19">IFERROR(INDEX(Data!$J$2:$J$948, SMALL(IF(ISNUMBER(MATCH(Data!$C$2:$C$948,Calculator!$C$9,0)),MATCH(ROW(Data!$C$2:$C$948),ROW(Data!$C$2:$C$948)),""),ROWS($A$1:A18))),"")</f>
        <v>Data Modelling and Database Design (20 credits)</v>
      </c>
      <c r="E19" t="str">
        <v>Major Project (30 Credits)</v>
      </c>
      <c r="F19" t="str">
        <f t="shared" ref="F19:F82" si="2">IF(IF(RIGHT(E19)=")",LEFT(E19,FIND("(",E19)-2),E19)=0,"",IF(RIGHT(E19)=")",LEFT(E19,FIND("(",E19)-2),E19))</f>
        <v>Major Project</v>
      </c>
      <c r="H19" s="37" t="s">
        <v>328</v>
      </c>
      <c r="J19" t="str">
        <v>Digital Technology Solutions MSc - IT Operations Management (Cloud)</v>
      </c>
    </row>
    <row r="20" spans="1:10" x14ac:dyDescent="0.25">
      <c r="D20" t="str" cm="1">
        <f t="array" ref="D20">IFERROR(INDEX(Data!$J$2:$J$948, SMALL(IF(ISNUMBER(MATCH(Data!$C$2:$C$948,Calculator!$C$9,0)),MATCH(ROW(Data!$C$2:$C$948),ROW(Data!$C$2:$C$948)),""),ROWS($A$1:A19))),"")</f>
        <v>Data Modelling and Database Design (20 credits)</v>
      </c>
      <c r="F20" t="str">
        <f t="shared" si="2"/>
        <v/>
      </c>
      <c r="H20" s="37" t="s">
        <v>329</v>
      </c>
    </row>
    <row r="21" spans="1:10" x14ac:dyDescent="0.25">
      <c r="D21" t="str" cm="1">
        <f t="array" ref="D21">IFERROR(INDEX(Data!$J$2:$J$948, SMALL(IF(ISNUMBER(MATCH(Data!$C$2:$C$948,Calculator!$C$9,0)),MATCH(ROW(Data!$C$2:$C$948),ROW(Data!$C$2:$C$948)),""),ROWS($A$1:A20))),"")</f>
        <v>Data Modelling and Database Design (20 credits)</v>
      </c>
      <c r="F21" t="str">
        <f t="shared" si="2"/>
        <v/>
      </c>
      <c r="H21" s="37" t="s">
        <v>330</v>
      </c>
    </row>
    <row r="22" spans="1:10" x14ac:dyDescent="0.25">
      <c r="D22" t="str" cm="1">
        <f t="array" ref="D22">IFERROR(INDEX(Data!$J$2:$J$948, SMALL(IF(ISNUMBER(MATCH(Data!$C$2:$C$948,Calculator!$C$9,0)),MATCH(ROW(Data!$C$2:$C$948),ROW(Data!$C$2:$C$948)),""),ROWS($A$1:A21))),"")</f>
        <v>Professional Practice and Portfolio Development 1 (20 credits)</v>
      </c>
      <c r="F22" t="str">
        <f t="shared" si="2"/>
        <v/>
      </c>
      <c r="H22" s="37" t="s">
        <v>331</v>
      </c>
    </row>
    <row r="23" spans="1:10" x14ac:dyDescent="0.25">
      <c r="D23" t="str" cm="1">
        <f t="array" ref="D23">IFERROR(INDEX(Data!$J$2:$J$948, SMALL(IF(ISNUMBER(MATCH(Data!$C$2:$C$948,Calculator!$C$9,0)),MATCH(ROW(Data!$C$2:$C$948),ROW(Data!$C$2:$C$948)),""),ROWS($A$1:A22))),"")</f>
        <v>Professional Practice and Portfolio Development 1 (20 credits)</v>
      </c>
      <c r="F23" t="str">
        <f t="shared" si="2"/>
        <v/>
      </c>
      <c r="H23" s="37" t="s">
        <v>332</v>
      </c>
    </row>
    <row r="24" spans="1:10" x14ac:dyDescent="0.25">
      <c r="D24" t="str" cm="1">
        <f t="array" ref="D24">IFERROR(INDEX(Data!$J$2:$J$948, SMALL(IF(ISNUMBER(MATCH(Data!$C$2:$C$948,Calculator!$C$9,0)),MATCH(ROW(Data!$C$2:$C$948),ROW(Data!$C$2:$C$948)),""),ROWS($A$1:A23))),"")</f>
        <v>Professional Practice and Portfolio Development 1 (20 credits)</v>
      </c>
      <c r="F24" t="str">
        <f t="shared" si="2"/>
        <v/>
      </c>
      <c r="H24" s="37" t="s">
        <v>333</v>
      </c>
    </row>
    <row r="25" spans="1:10" x14ac:dyDescent="0.25">
      <c r="D25" t="str" cm="1">
        <f t="array" ref="D25">IFERROR(INDEX(Data!$J$2:$J$948, SMALL(IF(ISNUMBER(MATCH(Data!$C$2:$C$948,Calculator!$C$9,0)),MATCH(ROW(Data!$C$2:$C$948),ROW(Data!$C$2:$C$948)),""),ROWS($A$1:A24))),"")</f>
        <v>Professional Practice and Portfolio Development 1 (20 credits)</v>
      </c>
      <c r="F25" t="str">
        <f t="shared" si="2"/>
        <v/>
      </c>
      <c r="H25" s="37" t="s">
        <v>334</v>
      </c>
    </row>
    <row r="26" spans="1:10" x14ac:dyDescent="0.25">
      <c r="D26" t="str" cm="1">
        <f t="array" ref="D26">IFERROR(INDEX(Data!$J$2:$J$948, SMALL(IF(ISNUMBER(MATCH(Data!$C$2:$C$948,Calculator!$C$9,0)),MATCH(ROW(Data!$C$2:$C$948),ROW(Data!$C$2:$C$948)),""),ROWS($A$1:A25))),"")</f>
        <v>Business Systems and Processes (20 credits)</v>
      </c>
      <c r="F26" t="str">
        <f t="shared" si="2"/>
        <v/>
      </c>
      <c r="H26" s="37" t="s">
        <v>335</v>
      </c>
    </row>
    <row r="27" spans="1:10" x14ac:dyDescent="0.25">
      <c r="D27" t="str" cm="1">
        <f t="array" ref="D27">IFERROR(INDEX(Data!$J$2:$J$948, SMALL(IF(ISNUMBER(MATCH(Data!$C$2:$C$948,Calculator!$C$9,0)),MATCH(ROW(Data!$C$2:$C$948),ROW(Data!$C$2:$C$948)),""),ROWS($A$1:A26))),"")</f>
        <v>Business Systems and Processes (20 credits)</v>
      </c>
      <c r="F27" t="str">
        <f t="shared" si="2"/>
        <v/>
      </c>
      <c r="H27" s="37" t="s">
        <v>336</v>
      </c>
    </row>
    <row r="28" spans="1:10" x14ac:dyDescent="0.25">
      <c r="D28" t="str" cm="1">
        <f t="array" ref="D28">IFERROR(INDEX(Data!$J$2:$J$948, SMALL(IF(ISNUMBER(MATCH(Data!$C$2:$C$948,Calculator!$C$9,0)),MATCH(ROW(Data!$C$2:$C$948),ROW(Data!$C$2:$C$948)),""),ROWS($A$1:A27))),"")</f>
        <v>Business Systems and Processes (20 credits)</v>
      </c>
      <c r="F28" t="str">
        <f t="shared" si="2"/>
        <v/>
      </c>
      <c r="H28" s="37" t="s">
        <v>337</v>
      </c>
    </row>
    <row r="29" spans="1:10" x14ac:dyDescent="0.25">
      <c r="D29" t="str" cm="1">
        <f t="array" ref="D29">IFERROR(INDEX(Data!$J$2:$J$948, SMALL(IF(ISNUMBER(MATCH(Data!$C$2:$C$948,Calculator!$C$9,0)),MATCH(ROW(Data!$C$2:$C$948),ROW(Data!$C$2:$C$948)),""),ROWS($A$1:A28))),"")</f>
        <v>Business Systems and Processes (20 credits)</v>
      </c>
      <c r="F29" t="str">
        <f t="shared" si="2"/>
        <v/>
      </c>
      <c r="H29" s="37" t="s">
        <v>338</v>
      </c>
    </row>
    <row r="30" spans="1:10" x14ac:dyDescent="0.25">
      <c r="D30" t="str" cm="1">
        <f t="array" ref="D30">IFERROR(INDEX(Data!$J$2:$J$948, SMALL(IF(ISNUMBER(MATCH(Data!$C$2:$C$948,Calculator!$C$9,0)),MATCH(ROW(Data!$C$2:$C$948),ROW(Data!$C$2:$C$948)),""),ROWS($A$1:A29))),"")</f>
        <v>Cloud Solutions and Architectures (20 credits)</v>
      </c>
      <c r="F30" t="str">
        <f t="shared" si="2"/>
        <v/>
      </c>
      <c r="H30" s="37" t="s">
        <v>339</v>
      </c>
    </row>
    <row r="31" spans="1:10" x14ac:dyDescent="0.25">
      <c r="D31" t="str" cm="1">
        <f t="array" ref="D31">IFERROR(INDEX(Data!$J$2:$J$948, SMALL(IF(ISNUMBER(MATCH(Data!$C$2:$C$948,Calculator!$C$9,0)),MATCH(ROW(Data!$C$2:$C$948),ROW(Data!$C$2:$C$948)),""),ROWS($A$1:A30))),"")</f>
        <v>Cloud Solutions and Architectures (20 credits)</v>
      </c>
      <c r="F31" t="str">
        <f t="shared" si="2"/>
        <v/>
      </c>
      <c r="G31" s="37"/>
      <c r="H31" t="s">
        <v>340</v>
      </c>
    </row>
    <row r="32" spans="1:10" x14ac:dyDescent="0.25">
      <c r="D32" t="str" cm="1">
        <f t="array" ref="D32">IFERROR(INDEX(Data!$J$2:$J$948, SMALL(IF(ISNUMBER(MATCH(Data!$C$2:$C$948,Calculator!$C$9,0)),MATCH(ROW(Data!$C$2:$C$948),ROW(Data!$C$2:$C$948)),""),ROWS($A$1:A31))),"")</f>
        <v>Cloud Solutions and Architectures (20 credits)</v>
      </c>
      <c r="F32" t="str">
        <f t="shared" si="2"/>
        <v/>
      </c>
      <c r="G32" s="37"/>
      <c r="H32" t="s">
        <v>341</v>
      </c>
    </row>
    <row r="33" spans="4:8" x14ac:dyDescent="0.25">
      <c r="D33" t="str" cm="1">
        <f t="array" ref="D33">IFERROR(INDEX(Data!$J$2:$J$948, SMALL(IF(ISNUMBER(MATCH(Data!$C$2:$C$948,Calculator!$C$9,0)),MATCH(ROW(Data!$C$2:$C$948),ROW(Data!$C$2:$C$948)),""),ROWS($A$1:A32))),"")</f>
        <v>Cloud Solutions and Architectures (20 credits)</v>
      </c>
      <c r="F33" t="str">
        <f t="shared" si="2"/>
        <v/>
      </c>
      <c r="G33" s="37"/>
      <c r="H33" t="s">
        <v>342</v>
      </c>
    </row>
    <row r="34" spans="4:8" x14ac:dyDescent="0.25">
      <c r="D34" t="str" cm="1">
        <f t="array" ref="D34">IFERROR(INDEX(Data!$J$2:$J$948, SMALL(IF(ISNUMBER(MATCH(Data!$C$2:$C$948,Calculator!$C$9,0)),MATCH(ROW(Data!$C$2:$C$948),ROW(Data!$C$2:$C$948)),""),ROWS($A$1:A33))),"")</f>
        <v>Cyber Security (20 credits)</v>
      </c>
      <c r="F34" t="str">
        <f t="shared" si="2"/>
        <v/>
      </c>
      <c r="G34" s="37"/>
      <c r="H34" t="s">
        <v>343</v>
      </c>
    </row>
    <row r="35" spans="4:8" x14ac:dyDescent="0.25">
      <c r="D35" t="str" cm="1">
        <f t="array" ref="D35">IFERROR(INDEX(Data!$J$2:$J$948, SMALL(IF(ISNUMBER(MATCH(Data!$C$2:$C$948,Calculator!$C$9,0)),MATCH(ROW(Data!$C$2:$C$948),ROW(Data!$C$2:$C$948)),""),ROWS($A$1:A34))),"")</f>
        <v>Cyber Security (20 credits)</v>
      </c>
      <c r="F35" t="str">
        <f t="shared" si="2"/>
        <v/>
      </c>
      <c r="G35" s="37"/>
      <c r="H35" t="s">
        <v>344</v>
      </c>
    </row>
    <row r="36" spans="4:8" x14ac:dyDescent="0.25">
      <c r="D36" t="str" cm="1">
        <f t="array" ref="D36">IFERROR(INDEX(Data!$J$2:$J$948, SMALL(IF(ISNUMBER(MATCH(Data!$C$2:$C$948,Calculator!$C$9,0)),MATCH(ROW(Data!$C$2:$C$948),ROW(Data!$C$2:$C$948)),""),ROWS($A$1:A35))),"")</f>
        <v>Cyber Security (20 credits)</v>
      </c>
      <c r="F36" t="str">
        <f t="shared" si="2"/>
        <v/>
      </c>
      <c r="G36" s="37"/>
      <c r="H36" t="s">
        <v>345</v>
      </c>
    </row>
    <row r="37" spans="4:8" x14ac:dyDescent="0.25">
      <c r="D37" t="str" cm="1">
        <f t="array" ref="D37">IFERROR(INDEX(Data!$J$2:$J$948, SMALL(IF(ISNUMBER(MATCH(Data!$C$2:$C$948,Calculator!$C$9,0)),MATCH(ROW(Data!$C$2:$C$948),ROW(Data!$C$2:$C$948)),""),ROWS($A$1:A36))),"")</f>
        <v>Cyber Security (20 credits)</v>
      </c>
      <c r="F37" t="str">
        <f t="shared" si="2"/>
        <v/>
      </c>
      <c r="G37" s="37"/>
      <c r="H37" t="s">
        <v>346</v>
      </c>
    </row>
    <row r="38" spans="4:8" x14ac:dyDescent="0.25">
      <c r="D38" t="str" cm="1">
        <f t="array" ref="D38">IFERROR(INDEX(Data!$J$2:$J$948, SMALL(IF(ISNUMBER(MATCH(Data!$C$2:$C$948,Calculator!$C$9,0)),MATCH(ROW(Data!$C$2:$C$948),ROW(Data!$C$2:$C$948)),""),ROWS($A$1:A37))),"")</f>
        <v>Practical Data Analytics (20 credits)</v>
      </c>
      <c r="F38" t="str">
        <f t="shared" si="2"/>
        <v/>
      </c>
      <c r="G38" s="37"/>
      <c r="H38" t="s">
        <v>347</v>
      </c>
    </row>
    <row r="39" spans="4:8" x14ac:dyDescent="0.25">
      <c r="D39" t="str" cm="1">
        <f t="array" ref="D39">IFERROR(INDEX(Data!$J$2:$J$948, SMALL(IF(ISNUMBER(MATCH(Data!$C$2:$C$948,Calculator!$C$9,0)),MATCH(ROW(Data!$C$2:$C$948),ROW(Data!$C$2:$C$948)),""),ROWS($A$1:A38))),"")</f>
        <v>Practical Data Analytics (20 credits)</v>
      </c>
      <c r="F39" t="str">
        <f t="shared" si="2"/>
        <v/>
      </c>
      <c r="G39" s="37"/>
      <c r="H39" t="s">
        <v>348</v>
      </c>
    </row>
    <row r="40" spans="4:8" x14ac:dyDescent="0.25">
      <c r="D40" t="str" cm="1">
        <f t="array" ref="D40">IFERROR(INDEX(Data!$J$2:$J$948, SMALL(IF(ISNUMBER(MATCH(Data!$C$2:$C$948,Calculator!$C$9,0)),MATCH(ROW(Data!$C$2:$C$948),ROW(Data!$C$2:$C$948)),""),ROWS($A$1:A39))),"")</f>
        <v>Practical Data Analytics (20 credits)</v>
      </c>
      <c r="F40" t="str">
        <f t="shared" si="2"/>
        <v/>
      </c>
      <c r="G40" s="37"/>
      <c r="H40" t="s">
        <v>349</v>
      </c>
    </row>
    <row r="41" spans="4:8" x14ac:dyDescent="0.25">
      <c r="D41" t="str" cm="1">
        <f t="array" ref="D41">IFERROR(INDEX(Data!$J$2:$J$948, SMALL(IF(ISNUMBER(MATCH(Data!$C$2:$C$948,Calculator!$C$9,0)),MATCH(ROW(Data!$C$2:$C$948),ROW(Data!$C$2:$C$948)),""),ROWS($A$1:A40))),"")</f>
        <v>Practical Data Analytics (20 credits)</v>
      </c>
      <c r="F41" t="str">
        <f t="shared" si="2"/>
        <v/>
      </c>
      <c r="G41" s="37"/>
      <c r="H41" t="s">
        <v>350</v>
      </c>
    </row>
    <row r="42" spans="4:8" x14ac:dyDescent="0.25">
      <c r="D42" t="str" cm="1">
        <f t="array" ref="D42">IFERROR(INDEX(Data!$J$2:$J$948, SMALL(IF(ISNUMBER(MATCH(Data!$C$2:$C$948,Calculator!$C$9,0)),MATCH(ROW(Data!$C$2:$C$948),ROW(Data!$C$2:$C$948)),""),ROWS($A$1:A41))),"")</f>
        <v>Software Engineering &amp; Agile</v>
      </c>
      <c r="F42" t="str">
        <f t="shared" si="2"/>
        <v/>
      </c>
      <c r="H42" t="s">
        <v>351</v>
      </c>
    </row>
    <row r="43" spans="4:8" x14ac:dyDescent="0.25">
      <c r="D43" t="str" cm="1">
        <f t="array" ref="D43">IFERROR(INDEX(Data!$J$2:$J$948, SMALL(IF(ISNUMBER(MATCH(Data!$C$2:$C$948,Calculator!$C$9,0)),MATCH(ROW(Data!$C$2:$C$948),ROW(Data!$C$2:$C$948)),""),ROWS($A$1:A42))),"")</f>
        <v>Software Engineering &amp; Agile</v>
      </c>
      <c r="F43" t="str">
        <f t="shared" si="2"/>
        <v/>
      </c>
      <c r="H43" t="s">
        <v>352</v>
      </c>
    </row>
    <row r="44" spans="4:8" x14ac:dyDescent="0.25">
      <c r="D44" t="str" cm="1">
        <f t="array" ref="D44">IFERROR(INDEX(Data!$J$2:$J$948, SMALL(IF(ISNUMBER(MATCH(Data!$C$2:$C$948,Calculator!$C$9,0)),MATCH(ROW(Data!$C$2:$C$948),ROW(Data!$C$2:$C$948)),""),ROWS($A$1:A43))),"")</f>
        <v>Software Engineering &amp; Agile</v>
      </c>
      <c r="F44" t="str">
        <f t="shared" si="2"/>
        <v/>
      </c>
      <c r="H44" t="s">
        <v>353</v>
      </c>
    </row>
    <row r="45" spans="4:8" x14ac:dyDescent="0.25">
      <c r="D45" t="str" cm="1">
        <f t="array" ref="D45">IFERROR(INDEX(Data!$J$2:$J$948, SMALL(IF(ISNUMBER(MATCH(Data!$C$2:$C$948,Calculator!$C$9,0)),MATCH(ROW(Data!$C$2:$C$948),ROW(Data!$C$2:$C$948)),""),ROWS($A$1:A44))),"")</f>
        <v>Software Engineering &amp; Agile</v>
      </c>
      <c r="F45" t="str">
        <f t="shared" si="2"/>
        <v/>
      </c>
      <c r="H45" t="s">
        <v>354</v>
      </c>
    </row>
    <row r="46" spans="4:8" x14ac:dyDescent="0.25">
      <c r="D46" t="str" cm="1">
        <f t="array" ref="D46">IFERROR(INDEX(Data!$J$2:$J$948, SMALL(IF(ISNUMBER(MATCH(Data!$C$2:$C$948,Calculator!$C$9,0)),MATCH(ROW(Data!$C$2:$C$948),ROW(Data!$C$2:$C$948)),""),ROWS($A$1:A45))),"")</f>
        <v>Professional Practice and Portfolio Development 2 (20 credits)</v>
      </c>
      <c r="F46" t="str">
        <f t="shared" si="2"/>
        <v/>
      </c>
      <c r="H46" t="s">
        <v>355</v>
      </c>
    </row>
    <row r="47" spans="4:8" x14ac:dyDescent="0.25">
      <c r="D47" t="str" cm="1">
        <f t="array" ref="D47">IFERROR(INDEX(Data!$J$2:$J$948, SMALL(IF(ISNUMBER(MATCH(Data!$C$2:$C$948,Calculator!$C$9,0)),MATCH(ROW(Data!$C$2:$C$948),ROW(Data!$C$2:$C$948)),""),ROWS($A$1:A46))),"")</f>
        <v>Professional Practice and Portfolio Development 2 (20 credits)</v>
      </c>
      <c r="F47" t="str">
        <f t="shared" si="2"/>
        <v/>
      </c>
      <c r="H47" t="s">
        <v>356</v>
      </c>
    </row>
    <row r="48" spans="4:8" x14ac:dyDescent="0.25">
      <c r="D48" t="str" cm="1">
        <f t="array" ref="D48">IFERROR(INDEX(Data!$J$2:$J$948, SMALL(IF(ISNUMBER(MATCH(Data!$C$2:$C$948,Calculator!$C$9,0)),MATCH(ROW(Data!$C$2:$C$948),ROW(Data!$C$2:$C$948)),""),ROWS($A$1:A47))),"")</f>
        <v>Professional Practice and Portfolio Development 2 (20 credits)</v>
      </c>
      <c r="F48" t="str">
        <f t="shared" si="2"/>
        <v/>
      </c>
      <c r="H48" t="s">
        <v>357</v>
      </c>
    </row>
    <row r="49" spans="4:8" x14ac:dyDescent="0.25">
      <c r="D49" t="str" cm="1">
        <f t="array" ref="D49">IFERROR(INDEX(Data!$J$2:$J$948, SMALL(IF(ISNUMBER(MATCH(Data!$C$2:$C$948,Calculator!$C$9,0)),MATCH(ROW(Data!$C$2:$C$948),ROW(Data!$C$2:$C$948)),""),ROWS($A$1:A48))),"")</f>
        <v>Professional Practice and Portfolio Development 2 (20 credits)</v>
      </c>
      <c r="F49" t="str">
        <f t="shared" si="2"/>
        <v/>
      </c>
      <c r="H49" t="s">
        <v>358</v>
      </c>
    </row>
    <row r="50" spans="4:8" x14ac:dyDescent="0.25">
      <c r="D50" t="str" cm="1">
        <f t="array" ref="D50">IFERROR(INDEX(Data!$J$2:$J$948, SMALL(IF(ISNUMBER(MATCH(Data!$C$2:$C$948,Calculator!$C$9,0)),MATCH(ROW(Data!$C$2:$C$948),ROW(Data!$C$2:$C$948)),""),ROWS($A$1:A49))),"")</f>
        <v>Practical Research Proposals (10 credits)</v>
      </c>
      <c r="F50" t="str">
        <f t="shared" si="2"/>
        <v/>
      </c>
      <c r="H50" t="s">
        <v>359</v>
      </c>
    </row>
    <row r="51" spans="4:8" x14ac:dyDescent="0.25">
      <c r="D51" t="str" cm="1">
        <f t="array" ref="D51">IFERROR(INDEX(Data!$J$2:$J$948, SMALL(IF(ISNUMBER(MATCH(Data!$C$2:$C$948,Calculator!$C$9,0)),MATCH(ROW(Data!$C$2:$C$948),ROW(Data!$C$2:$C$948)),""),ROWS($A$1:A50))),"")</f>
        <v>Practical Research Proposals (10 credits)</v>
      </c>
      <c r="F51" t="str">
        <f t="shared" si="2"/>
        <v/>
      </c>
      <c r="H51" t="s">
        <v>360</v>
      </c>
    </row>
    <row r="52" spans="4:8" x14ac:dyDescent="0.25">
      <c r="D52" t="str" cm="1">
        <f t="array" ref="D52">IFERROR(INDEX(Data!$J$2:$J$948, SMALL(IF(ISNUMBER(MATCH(Data!$C$2:$C$948,Calculator!$C$9,0)),MATCH(ROW(Data!$C$2:$C$948),ROW(Data!$C$2:$C$948)),""),ROWS($A$1:A51))),"")</f>
        <v>Practical Research Proposals (10 credits)</v>
      </c>
      <c r="F52" t="str">
        <f t="shared" si="2"/>
        <v/>
      </c>
      <c r="H52" t="s">
        <v>361</v>
      </c>
    </row>
    <row r="53" spans="4:8" x14ac:dyDescent="0.25">
      <c r="D53" t="str" cm="1">
        <f t="array" ref="D53">IFERROR(INDEX(Data!$J$2:$J$948, SMALL(IF(ISNUMBER(MATCH(Data!$C$2:$C$948,Calculator!$C$9,0)),MATCH(ROW(Data!$C$2:$C$948),ROW(Data!$C$2:$C$948)),""),ROWS($A$1:A52))),"")</f>
        <v>Practical Research Proposals (10 credits)</v>
      </c>
      <c r="F53" t="str">
        <f t="shared" si="2"/>
        <v/>
      </c>
      <c r="H53" t="s">
        <v>362</v>
      </c>
    </row>
    <row r="54" spans="4:8" x14ac:dyDescent="0.25">
      <c r="D54" t="str" cm="1">
        <f t="array" ref="D54">IFERROR(INDEX(Data!$J$2:$J$948, SMALL(IF(ISNUMBER(MATCH(Data!$C$2:$C$948,Calculator!$C$9,0)),MATCH(ROW(Data!$C$2:$C$948),ROW(Data!$C$2:$C$948)),""),ROWS($A$1:A53))),"")</f>
        <v>Developing Technology Strategy (20 credits)</v>
      </c>
      <c r="F54" t="str">
        <f t="shared" si="2"/>
        <v/>
      </c>
      <c r="H54" t="s">
        <v>363</v>
      </c>
    </row>
    <row r="55" spans="4:8" x14ac:dyDescent="0.25">
      <c r="D55" t="str" cm="1">
        <f t="array" ref="D55">IFERROR(INDEX(Data!$J$2:$J$948, SMALL(IF(ISNUMBER(MATCH(Data!$C$2:$C$948,Calculator!$C$9,0)),MATCH(ROW(Data!$C$2:$C$948),ROW(Data!$C$2:$C$948)),""),ROWS($A$1:A54))),"")</f>
        <v>Developing Technology Strategy (20 credits)</v>
      </c>
      <c r="F55" t="str">
        <f t="shared" si="2"/>
        <v/>
      </c>
      <c r="H55" t="s">
        <v>364</v>
      </c>
    </row>
    <row r="56" spans="4:8" x14ac:dyDescent="0.25">
      <c r="D56" t="str" cm="1">
        <f t="array" ref="D56">IFERROR(INDEX(Data!$J$2:$J$948, SMALL(IF(ISNUMBER(MATCH(Data!$C$2:$C$948,Calculator!$C$9,0)),MATCH(ROW(Data!$C$2:$C$948),ROW(Data!$C$2:$C$948)),""),ROWS($A$1:A55))),"")</f>
        <v>Developing Technology Strategy (20 credits)</v>
      </c>
      <c r="F56" t="str">
        <f t="shared" si="2"/>
        <v/>
      </c>
      <c r="H56" t="s">
        <v>365</v>
      </c>
    </row>
    <row r="57" spans="4:8" x14ac:dyDescent="0.25">
      <c r="D57" t="str" cm="1">
        <f t="array" ref="D57">IFERROR(INDEX(Data!$J$2:$J$948, SMALL(IF(ISNUMBER(MATCH(Data!$C$2:$C$948,Calculator!$C$9,0)),MATCH(ROW(Data!$C$2:$C$948),ROW(Data!$C$2:$C$948)),""),ROWS($A$1:A56))),"")</f>
        <v>Developing Technology Strategy (20 credits)</v>
      </c>
      <c r="F57" t="str">
        <f t="shared" si="2"/>
        <v/>
      </c>
      <c r="H57" t="s">
        <v>366</v>
      </c>
    </row>
    <row r="58" spans="4:8" x14ac:dyDescent="0.25">
      <c r="D58" t="str" cm="1">
        <f t="array" ref="D58">IFERROR(INDEX(Data!$J$2:$J$948, SMALL(IF(ISNUMBER(MATCH(Data!$C$2:$C$948,Calculator!$C$9,0)),MATCH(ROW(Data!$C$2:$C$948),ROW(Data!$C$2:$C$948)),""),ROWS($A$1:A57))),"")</f>
        <v>Contemporary Issues in Digital Technology (20 credits)</v>
      </c>
      <c r="F58" t="str">
        <f t="shared" si="2"/>
        <v/>
      </c>
      <c r="H58" t="s">
        <v>367</v>
      </c>
    </row>
    <row r="59" spans="4:8" x14ac:dyDescent="0.25">
      <c r="D59" t="str" cm="1">
        <f t="array" ref="D59">IFERROR(INDEX(Data!$J$2:$J$948, SMALL(IF(ISNUMBER(MATCH(Data!$C$2:$C$948,Calculator!$C$9,0)),MATCH(ROW(Data!$C$2:$C$948),ROW(Data!$C$2:$C$948)),""),ROWS($A$1:A58))),"")</f>
        <v>Contemporary Issues in Digital Technology (20 credits)</v>
      </c>
      <c r="F59" t="str">
        <f t="shared" si="2"/>
        <v/>
      </c>
      <c r="H59" t="s">
        <v>368</v>
      </c>
    </row>
    <row r="60" spans="4:8" x14ac:dyDescent="0.25">
      <c r="D60" t="str" cm="1">
        <f t="array" ref="D60">IFERROR(INDEX(Data!$J$2:$J$948, SMALL(IF(ISNUMBER(MATCH(Data!$C$2:$C$948,Calculator!$C$9,0)),MATCH(ROW(Data!$C$2:$C$948),ROW(Data!$C$2:$C$948)),""),ROWS($A$1:A59))),"")</f>
        <v>Contemporary Issues in Digital Technology (20 credits)</v>
      </c>
      <c r="F60" t="str">
        <f t="shared" si="2"/>
        <v/>
      </c>
      <c r="H60" t="s">
        <v>369</v>
      </c>
    </row>
    <row r="61" spans="4:8" x14ac:dyDescent="0.25">
      <c r="D61" t="str" cm="1">
        <f t="array" ref="D61">IFERROR(INDEX(Data!$J$2:$J$948, SMALL(IF(ISNUMBER(MATCH(Data!$C$2:$C$948,Calculator!$C$9,0)),MATCH(ROW(Data!$C$2:$C$948),ROW(Data!$C$2:$C$948)),""),ROWS($A$1:A60))),"")</f>
        <v>Contemporary Issues in Digital Technology (20 credits)</v>
      </c>
      <c r="F61" t="str">
        <f t="shared" si="2"/>
        <v/>
      </c>
      <c r="H61" t="s">
        <v>370</v>
      </c>
    </row>
    <row r="62" spans="4:8" x14ac:dyDescent="0.25">
      <c r="D62" t="str" cm="1">
        <f t="array" ref="D62">IFERROR(INDEX(Data!$J$2:$J$948, SMALL(IF(ISNUMBER(MATCH(Data!$C$2:$C$948,Calculator!$C$9,0)),MATCH(ROW(Data!$C$2:$C$948),ROW(Data!$C$2:$C$948)),""),ROWS($A$1:A61))),"")</f>
        <v>Software Engineering &amp; DevOps</v>
      </c>
      <c r="F62" t="str">
        <f t="shared" si="2"/>
        <v/>
      </c>
      <c r="H62" t="s">
        <v>371</v>
      </c>
    </row>
    <row r="63" spans="4:8" x14ac:dyDescent="0.25">
      <c r="D63" t="str" cm="1">
        <f t="array" ref="D63">IFERROR(INDEX(Data!$J$2:$J$948, SMALL(IF(ISNUMBER(MATCH(Data!$C$2:$C$948,Calculator!$C$9,0)),MATCH(ROW(Data!$C$2:$C$948),ROW(Data!$C$2:$C$948)),""),ROWS($A$1:A62))),"")</f>
        <v>Software Engineering &amp; DevOps</v>
      </c>
      <c r="F63" t="str">
        <f t="shared" si="2"/>
        <v/>
      </c>
      <c r="H63" t="s">
        <v>372</v>
      </c>
    </row>
    <row r="64" spans="4:8" x14ac:dyDescent="0.25">
      <c r="D64" t="str" cm="1">
        <f t="array" ref="D64">IFERROR(INDEX(Data!$J$2:$J$948, SMALL(IF(ISNUMBER(MATCH(Data!$C$2:$C$948,Calculator!$C$9,0)),MATCH(ROW(Data!$C$2:$C$948),ROW(Data!$C$2:$C$948)),""),ROWS($A$1:A63))),"")</f>
        <v>Software Engineering &amp; DevOps</v>
      </c>
      <c r="F64" t="str">
        <f t="shared" si="2"/>
        <v/>
      </c>
      <c r="H64" t="s">
        <v>373</v>
      </c>
    </row>
    <row r="65" spans="4:8" x14ac:dyDescent="0.25">
      <c r="D65" t="str" cm="1">
        <f t="array" ref="D65">IFERROR(INDEX(Data!$J$2:$J$948, SMALL(IF(ISNUMBER(MATCH(Data!$C$2:$C$948,Calculator!$C$9,0)),MATCH(ROW(Data!$C$2:$C$948),ROW(Data!$C$2:$C$948)),""),ROWS($A$1:A64))),"")</f>
        <v>Software Engineering &amp; DevOps</v>
      </c>
      <c r="F65" t="str">
        <f t="shared" si="2"/>
        <v/>
      </c>
      <c r="H65" t="s">
        <v>374</v>
      </c>
    </row>
    <row r="66" spans="4:8" x14ac:dyDescent="0.25">
      <c r="D66" t="str" cm="1">
        <f t="array" ref="D66">IFERROR(INDEX(Data!$J$2:$J$948, SMALL(IF(ISNUMBER(MATCH(Data!$C$2:$C$948,Calculator!$C$9,0)),MATCH(ROW(Data!$C$2:$C$948),ROW(Data!$C$2:$C$948)),""),ROWS($A$1:A65))),"")</f>
        <v>Professional Practice and Portfolio Development 3 (20 credits)</v>
      </c>
      <c r="F66" t="str">
        <f t="shared" si="2"/>
        <v/>
      </c>
      <c r="H66" t="s">
        <v>375</v>
      </c>
    </row>
    <row r="67" spans="4:8" x14ac:dyDescent="0.25">
      <c r="D67" t="str" cm="1">
        <f t="array" ref="D67">IFERROR(INDEX(Data!$J$2:$J$948, SMALL(IF(ISNUMBER(MATCH(Data!$C$2:$C$948,Calculator!$C$9,0)),MATCH(ROW(Data!$C$2:$C$948),ROW(Data!$C$2:$C$948)),""),ROWS($A$1:A66))),"")</f>
        <v>Professional Practice and Portfolio Development 3 (20 credits)</v>
      </c>
      <c r="F67" t="str">
        <f t="shared" si="2"/>
        <v/>
      </c>
      <c r="H67" t="s">
        <v>376</v>
      </c>
    </row>
    <row r="68" spans="4:8" x14ac:dyDescent="0.25">
      <c r="D68" t="str" cm="1">
        <f t="array" ref="D68">IFERROR(INDEX(Data!$J$2:$J$948, SMALL(IF(ISNUMBER(MATCH(Data!$C$2:$C$948,Calculator!$C$9,0)),MATCH(ROW(Data!$C$2:$C$948),ROW(Data!$C$2:$C$948)),""),ROWS($A$1:A67))),"")</f>
        <v>Professional Practice and Portfolio Development 3 (20 credits)</v>
      </c>
      <c r="F68" t="str">
        <f t="shared" si="2"/>
        <v/>
      </c>
      <c r="H68" t="s">
        <v>377</v>
      </c>
    </row>
    <row r="69" spans="4:8" x14ac:dyDescent="0.25">
      <c r="D69" t="str" cm="1">
        <f t="array" ref="D69">IFERROR(INDEX(Data!$J$2:$J$948, SMALL(IF(ISNUMBER(MATCH(Data!$C$2:$C$948,Calculator!$C$9,0)),MATCH(ROW(Data!$C$2:$C$948),ROW(Data!$C$2:$C$948)),""),ROWS($A$1:A68))),"")</f>
        <v>Professional Practice and Portfolio Development 3 (20 credits)</v>
      </c>
      <c r="F69" t="str">
        <f t="shared" si="2"/>
        <v/>
      </c>
      <c r="H69" t="s">
        <v>378</v>
      </c>
    </row>
    <row r="70" spans="4:8" x14ac:dyDescent="0.25">
      <c r="D70" t="str" cm="1">
        <f t="array" ref="D70">IFERROR(INDEX(Data!$J$2:$J$948, SMALL(IF(ISNUMBER(MATCH(Data!$C$2:$C$948,Calculator!$C$9,0)),MATCH(ROW(Data!$C$2:$C$948),ROW(Data!$C$2:$C$948)),""),ROWS($A$1:A69))),"")</f>
        <v>Major Project (30 Credits)</v>
      </c>
      <c r="F70" t="str">
        <f t="shared" si="2"/>
        <v/>
      </c>
      <c r="H70" t="s">
        <v>379</v>
      </c>
    </row>
    <row r="71" spans="4:8" x14ac:dyDescent="0.25">
      <c r="D71" t="str" cm="1">
        <f t="array" ref="D71">IFERROR(INDEX(Data!$J$2:$J$948, SMALL(IF(ISNUMBER(MATCH(Data!$C$2:$C$948,Calculator!$C$9,0)),MATCH(ROW(Data!$C$2:$C$948),ROW(Data!$C$2:$C$948)),""),ROWS($A$1:A70))),"")</f>
        <v>Major Project (30 Credits)</v>
      </c>
      <c r="F71" t="str">
        <f t="shared" si="2"/>
        <v/>
      </c>
      <c r="H71" t="s">
        <v>380</v>
      </c>
    </row>
    <row r="72" spans="4:8" x14ac:dyDescent="0.25">
      <c r="D72" t="str" cm="1">
        <f t="array" ref="D72">IFERROR(INDEX(Data!$J$2:$J$948, SMALL(IF(ISNUMBER(MATCH(Data!$C$2:$C$948,Calculator!$C$9,0)),MATCH(ROW(Data!$C$2:$C$948),ROW(Data!$C$2:$C$948)),""),ROWS($A$1:A71))),"")</f>
        <v>Major Project (30 Credits)</v>
      </c>
      <c r="F72" t="str">
        <f t="shared" si="2"/>
        <v/>
      </c>
      <c r="H72" t="s">
        <v>381</v>
      </c>
    </row>
    <row r="73" spans="4:8" x14ac:dyDescent="0.25">
      <c r="D73" t="str" cm="1">
        <f t="array" ref="D73">IFERROR(INDEX(Data!$J$2:$J$948, SMALL(IF(ISNUMBER(MATCH(Data!$C$2:$C$948,Calculator!$C$9,0)),MATCH(ROW(Data!$C$2:$C$948),ROW(Data!$C$2:$C$948)),""),ROWS($A$1:A72))),"")</f>
        <v>Major Project (30 Credits)</v>
      </c>
      <c r="F73" t="str">
        <f t="shared" si="2"/>
        <v/>
      </c>
      <c r="H73" t="s">
        <v>382</v>
      </c>
    </row>
    <row r="74" spans="4:8" x14ac:dyDescent="0.25">
      <c r="D74" t="str" cm="1">
        <f t="array" ref="D74">IFERROR(INDEX(Data!$J$2:$J$948, SMALL(IF(ISNUMBER(MATCH(Data!$C$2:$C$948,Calculator!$C$9,0)),MATCH(ROW(Data!$C$2:$C$948),ROW(Data!$C$2:$C$948)),""),ROWS($A$1:A73))),"")</f>
        <v/>
      </c>
      <c r="F74" t="str">
        <f t="shared" si="2"/>
        <v/>
      </c>
      <c r="H74" t="s">
        <v>383</v>
      </c>
    </row>
    <row r="75" spans="4:8" x14ac:dyDescent="0.25">
      <c r="D75" t="str" cm="1">
        <f t="array" ref="D75">IFERROR(INDEX(Data!$J$2:$J$948, SMALL(IF(ISNUMBER(MATCH(Data!$C$2:$C$948,Calculator!$C$9,0)),MATCH(ROW(Data!$C$2:$C$948),ROW(Data!$C$2:$C$948)),""),ROWS($A$1:A74))),"")</f>
        <v/>
      </c>
      <c r="F75" t="str">
        <f t="shared" si="2"/>
        <v/>
      </c>
      <c r="H75" t="s">
        <v>384</v>
      </c>
    </row>
    <row r="76" spans="4:8" x14ac:dyDescent="0.25">
      <c r="D76" t="str" cm="1">
        <f t="array" ref="D76">IFERROR(INDEX(Data!$J$2:$J$948, SMALL(IF(ISNUMBER(MATCH(Data!$C$2:$C$948,Calculator!$C$9,0)),MATCH(ROW(Data!$C$2:$C$948),ROW(Data!$C$2:$C$948)),""),ROWS($A$1:A75))),"")</f>
        <v/>
      </c>
      <c r="F76" t="str">
        <f t="shared" si="2"/>
        <v/>
      </c>
      <c r="H76" t="s">
        <v>385</v>
      </c>
    </row>
    <row r="77" spans="4:8" x14ac:dyDescent="0.25">
      <c r="D77" t="str" cm="1">
        <f t="array" ref="D77">IFERROR(INDEX(Data!$J$2:$J$948, SMALL(IF(ISNUMBER(MATCH(Data!$C$2:$C$948,Calculator!$C$9,0)),MATCH(ROW(Data!$C$2:$C$948),ROW(Data!$C$2:$C$948)),""),ROWS($A$1:A76))),"")</f>
        <v/>
      </c>
      <c r="F77" t="str">
        <f t="shared" si="2"/>
        <v/>
      </c>
      <c r="H77" t="s">
        <v>386</v>
      </c>
    </row>
    <row r="78" spans="4:8" x14ac:dyDescent="0.25">
      <c r="D78" t="str" cm="1">
        <f t="array" ref="D78">IFERROR(INDEX(Data!$J$2:$J$948, SMALL(IF(ISNUMBER(MATCH(Data!$C$2:$C$948,Calculator!$C$9,0)),MATCH(ROW(Data!$C$2:$C$948),ROW(Data!$C$2:$C$948)),""),ROWS($A$1:A77))),"")</f>
        <v/>
      </c>
      <c r="F78" t="str">
        <f t="shared" si="2"/>
        <v/>
      </c>
      <c r="H78" t="s">
        <v>387</v>
      </c>
    </row>
    <row r="79" spans="4:8" x14ac:dyDescent="0.25">
      <c r="D79" t="str" cm="1">
        <f t="array" ref="D79">IFERROR(INDEX(Data!$J$2:$J$948, SMALL(IF(ISNUMBER(MATCH(Data!$C$2:$C$948,Calculator!$C$9,0)),MATCH(ROW(Data!$C$2:$C$948),ROW(Data!$C$2:$C$948)),""),ROWS($A$1:A78))),"")</f>
        <v/>
      </c>
      <c r="F79" t="str">
        <f t="shared" si="2"/>
        <v/>
      </c>
      <c r="H79" t="s">
        <v>388</v>
      </c>
    </row>
    <row r="80" spans="4:8" x14ac:dyDescent="0.25">
      <c r="D80" t="str" cm="1">
        <f t="array" ref="D80">IFERROR(INDEX(Data!$J$2:$J$948, SMALL(IF(ISNUMBER(MATCH(Data!$C$2:$C$948,Calculator!$C$9,0)),MATCH(ROW(Data!$C$2:$C$948),ROW(Data!$C$2:$C$948)),""),ROWS($A$1:A79))),"")</f>
        <v/>
      </c>
      <c r="F80" t="str">
        <f t="shared" si="2"/>
        <v/>
      </c>
      <c r="H80" t="s">
        <v>389</v>
      </c>
    </row>
    <row r="81" spans="4:8" x14ac:dyDescent="0.25">
      <c r="D81" t="str" cm="1">
        <f t="array" ref="D81">IFERROR(INDEX(Data!$J$2:$J$948, SMALL(IF(ISNUMBER(MATCH(Data!$C$2:$C$948,Calculator!$C$9,0)),MATCH(ROW(Data!$C$2:$C$948),ROW(Data!$C$2:$C$948)),""),ROWS($A$1:A80))),"")</f>
        <v/>
      </c>
      <c r="F81" t="str">
        <f t="shared" si="2"/>
        <v/>
      </c>
      <c r="H81" t="s">
        <v>390</v>
      </c>
    </row>
    <row r="82" spans="4:8" x14ac:dyDescent="0.25">
      <c r="D82" t="str" cm="1">
        <f t="array" ref="D82">IFERROR(INDEX(Data!$J$2:$J$948, SMALL(IF(ISNUMBER(MATCH(Data!$C$2:$C$948,Calculator!$C$9,0)),MATCH(ROW(Data!$C$2:$C$948),ROW(Data!$C$2:$C$948)),""),ROWS($A$1:A81))),"")</f>
        <v/>
      </c>
      <c r="F82" t="str">
        <f t="shared" si="2"/>
        <v/>
      </c>
      <c r="H82" t="s">
        <v>391</v>
      </c>
    </row>
    <row r="83" spans="4:8" x14ac:dyDescent="0.25">
      <c r="D83" t="str" cm="1">
        <f t="array" ref="D83">IFERROR(INDEX(Data!$J$2:$J$948, SMALL(IF(ISNUMBER(MATCH(Data!$C$2:$C$948,Calculator!$C$9,0)),MATCH(ROW(Data!$C$2:$C$948),ROW(Data!$C$2:$C$948)),""),ROWS($A$1:A82))),"")</f>
        <v/>
      </c>
      <c r="F83" t="str">
        <f t="shared" ref="F83:F97" si="3">IF(IF(RIGHT(E83)=")",LEFT(E83,FIND("(",E83)-2),E83)=0,"",IF(RIGHT(E83)=")",LEFT(E83,FIND("(",E83)-2),E83))</f>
        <v/>
      </c>
      <c r="H83" t="s">
        <v>392</v>
      </c>
    </row>
    <row r="84" spans="4:8" x14ac:dyDescent="0.25">
      <c r="D84" t="str" cm="1">
        <f t="array" ref="D84">IFERROR(INDEX(Data!$J$2:$J$948, SMALL(IF(ISNUMBER(MATCH(Data!$C$2:$C$948,Calculator!$C$9,0)),MATCH(ROW(Data!$C$2:$C$948),ROW(Data!$C$2:$C$948)),""),ROWS($A$1:A83))),"")</f>
        <v/>
      </c>
      <c r="F84" t="str">
        <f t="shared" si="3"/>
        <v/>
      </c>
      <c r="H84" t="s">
        <v>393</v>
      </c>
    </row>
    <row r="85" spans="4:8" x14ac:dyDescent="0.25">
      <c r="D85" t="str" cm="1">
        <f t="array" ref="D85">IFERROR(INDEX(Data!$J$2:$J$948, SMALL(IF(ISNUMBER(MATCH(Data!$C$2:$C$948,Calculator!$C$9,0)),MATCH(ROW(Data!$C$2:$C$948),ROW(Data!$C$2:$C$948)),""),ROWS($A$1:A84))),"")</f>
        <v/>
      </c>
      <c r="F85" t="str">
        <f t="shared" si="3"/>
        <v/>
      </c>
      <c r="H85" t="s">
        <v>394</v>
      </c>
    </row>
    <row r="86" spans="4:8" x14ac:dyDescent="0.25">
      <c r="D86" t="str" cm="1">
        <f t="array" ref="D86">IFERROR(INDEX(Data!$J$2:$J$948, SMALL(IF(ISNUMBER(MATCH(Data!$C$2:$C$948,Calculator!$C$9,0)),MATCH(ROW(Data!$C$2:$C$948),ROW(Data!$C$2:$C$948)),""),ROWS($A$1:A85))),"")</f>
        <v/>
      </c>
      <c r="F86" t="str">
        <f t="shared" si="3"/>
        <v/>
      </c>
      <c r="H86" t="s">
        <v>395</v>
      </c>
    </row>
    <row r="87" spans="4:8" x14ac:dyDescent="0.25">
      <c r="D87" t="str" cm="1">
        <f t="array" ref="D87">IFERROR(INDEX(Data!$J$2:$J$948, SMALL(IF(ISNUMBER(MATCH(Data!$C$2:$C$948,Calculator!$C$9,0)),MATCH(ROW(Data!$C$2:$C$948),ROW(Data!$C$2:$C$948)),""),ROWS($A$1:A86))),"")</f>
        <v/>
      </c>
      <c r="F87" t="str">
        <f t="shared" si="3"/>
        <v/>
      </c>
      <c r="H87" t="s">
        <v>396</v>
      </c>
    </row>
    <row r="88" spans="4:8" x14ac:dyDescent="0.25">
      <c r="D88" t="str" cm="1">
        <f t="array" ref="D88">IFERROR(INDEX(Data!$J$2:$J$948, SMALL(IF(ISNUMBER(MATCH(Data!$C$2:$C$948,Calculator!$C$9,0)),MATCH(ROW(Data!$C$2:$C$948),ROW(Data!$C$2:$C$948)),""),ROWS($A$1:A87))),"")</f>
        <v/>
      </c>
      <c r="F88" t="str">
        <f t="shared" si="3"/>
        <v/>
      </c>
      <c r="H88" t="s">
        <v>397</v>
      </c>
    </row>
    <row r="89" spans="4:8" x14ac:dyDescent="0.25">
      <c r="D89" t="str" cm="1">
        <f t="array" ref="D89">IFERROR(INDEX(Data!$J$2:$J$948, SMALL(IF(ISNUMBER(MATCH(Data!$C$2:$C$948,Calculator!$C$9,0)),MATCH(ROW(Data!$C$2:$C$948),ROW(Data!$C$2:$C$948)),""),ROWS($A$1:A88))),"")</f>
        <v/>
      </c>
      <c r="F89" t="str">
        <f t="shared" si="3"/>
        <v/>
      </c>
      <c r="H89" t="s">
        <v>398</v>
      </c>
    </row>
    <row r="90" spans="4:8" x14ac:dyDescent="0.25">
      <c r="D90" t="str" cm="1">
        <f t="array" ref="D90">IFERROR(INDEX(Data!$J$2:$J$948, SMALL(IF(ISNUMBER(MATCH(Data!$C$2:$C$948,Calculator!$C$9,0)),MATCH(ROW(Data!$C$2:$C$948),ROW(Data!$C$2:$C$948)),""),ROWS($A$1:A89))),"")</f>
        <v/>
      </c>
      <c r="F90" t="str">
        <f t="shared" si="3"/>
        <v/>
      </c>
      <c r="H90" t="s">
        <v>399</v>
      </c>
    </row>
    <row r="91" spans="4:8" x14ac:dyDescent="0.25">
      <c r="D91" t="str" cm="1">
        <f t="array" ref="D91">IFERROR(INDEX(Data!$J$2:$J$948, SMALL(IF(ISNUMBER(MATCH(Data!$C$2:$C$948,Calculator!$C$9,0)),MATCH(ROW(Data!$C$2:$C$948),ROW(Data!$C$2:$C$948)),""),ROWS($A$1:A90))),"")</f>
        <v/>
      </c>
      <c r="F91" t="str">
        <f t="shared" si="3"/>
        <v/>
      </c>
      <c r="H91" t="s">
        <v>400</v>
      </c>
    </row>
    <row r="92" spans="4:8" x14ac:dyDescent="0.25">
      <c r="D92" t="str" cm="1">
        <f t="array" ref="D92">IFERROR(INDEX(Data!$J$2:$J$948, SMALL(IF(ISNUMBER(MATCH(Data!$C$2:$C$948,Calculator!$C$9,0)),MATCH(ROW(Data!$C$2:$C$948),ROW(Data!$C$2:$C$948)),""),ROWS($A$1:A91))),"")</f>
        <v/>
      </c>
      <c r="F92" t="str">
        <f t="shared" si="3"/>
        <v/>
      </c>
      <c r="H92" t="s">
        <v>401</v>
      </c>
    </row>
    <row r="93" spans="4:8" x14ac:dyDescent="0.25">
      <c r="D93" t="str" cm="1">
        <f t="array" ref="D93">IFERROR(INDEX(Data!$J$2:$J$948, SMALL(IF(ISNUMBER(MATCH(Data!$C$2:$C$948,Calculator!$C$9,0)),MATCH(ROW(Data!$C$2:$C$948),ROW(Data!$C$2:$C$948)),""),ROWS($A$1:A92))),"")</f>
        <v/>
      </c>
      <c r="F93" t="str">
        <f t="shared" si="3"/>
        <v/>
      </c>
      <c r="H93" t="s">
        <v>402</v>
      </c>
    </row>
    <row r="94" spans="4:8" x14ac:dyDescent="0.25">
      <c r="D94" t="str" cm="1">
        <f t="array" ref="D94">IFERROR(INDEX(Data!$J$2:$J$948, SMALL(IF(ISNUMBER(MATCH(Data!$C$2:$C$948,Calculator!$C$9,0)),MATCH(ROW(Data!$C$2:$C$948),ROW(Data!$C$2:$C$948)),""),ROWS($A$1:A93))),"")</f>
        <v/>
      </c>
      <c r="F94" t="str">
        <f t="shared" si="3"/>
        <v/>
      </c>
      <c r="H94" t="s">
        <v>403</v>
      </c>
    </row>
    <row r="95" spans="4:8" x14ac:dyDescent="0.25">
      <c r="D95" t="str" cm="1">
        <f t="array" ref="D95">IFERROR(INDEX(Data!$J$2:$J$948, SMALL(IF(ISNUMBER(MATCH(Data!$C$2:$C$948,Calculator!$C$9,0)),MATCH(ROW(Data!$C$2:$C$948),ROW(Data!$C$2:$C$948)),""),ROWS($A$1:A94))),"")</f>
        <v/>
      </c>
      <c r="F95" t="str">
        <f t="shared" si="3"/>
        <v/>
      </c>
      <c r="H95" t="s">
        <v>404</v>
      </c>
    </row>
    <row r="96" spans="4:8" x14ac:dyDescent="0.25">
      <c r="D96" t="str" cm="1">
        <f t="array" ref="D96">IFERROR(INDEX(Data!$J$2:$J$948, SMALL(IF(ISNUMBER(MATCH(Data!$C$2:$C$948,Calculator!$C$9,0)),MATCH(ROW(Data!$C$2:$C$948),ROW(Data!$C$2:$C$948)),""),ROWS($A$1:A95))),"")</f>
        <v/>
      </c>
      <c r="F96" t="str">
        <f t="shared" si="3"/>
        <v/>
      </c>
      <c r="H96" t="s">
        <v>405</v>
      </c>
    </row>
    <row r="97" spans="4:8" x14ac:dyDescent="0.25">
      <c r="D97" t="str" cm="1">
        <f t="array" ref="D97">IFERROR(INDEX(Data!$J$2:$J$948, SMALL(IF(ISNUMBER(MATCH(Data!$C$2:$C$948,Calculator!$C$9,0)),MATCH(ROW(Data!$C$2:$C$948),ROW(Data!$C$2:$C$948)),""),ROWS($A$1:A96))),"")</f>
        <v/>
      </c>
      <c r="F97" t="str">
        <f t="shared" si="3"/>
        <v/>
      </c>
      <c r="H97" t="s">
        <v>406</v>
      </c>
    </row>
  </sheetData>
  <sheetProtection algorithmName="SHA-512" hashValue="a/1dTNYImd0viDDTU/7AVM56RPMskpEjKgm5ojr/JQosUY3gLh9yz5QtjBKkuzpBScnVGwe/OnDxVa1Py7e1MA==" saltValue="s4KXLVyifmsRRA4eEh97hA==" spinCount="100000" sheet="1" selectLockedCells="1" selectUnlockedCells="1"/>
  <phoneticPr fontId="2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EB705CF11072D48AC272882E740F2D7" ma:contentTypeVersion="14" ma:contentTypeDescription="Create a new document." ma:contentTypeScope="" ma:versionID="6d4dc887801bb516514eaa1822b0746e">
  <xsd:schema xmlns:xsd="http://www.w3.org/2001/XMLSchema" xmlns:xs="http://www.w3.org/2001/XMLSchema" xmlns:p="http://schemas.microsoft.com/office/2006/metadata/properties" xmlns:ns3="3f23d7e8-141b-4e00-baf2-e9a9fe27e74b" xmlns:ns4="4a51cae8-15e7-4218-a660-7f3a9d78d849" targetNamespace="http://schemas.microsoft.com/office/2006/metadata/properties" ma:root="true" ma:fieldsID="a8fd887339f4825cb6e0338fa9ca47a5" ns3:_="" ns4:_="">
    <xsd:import namespace="3f23d7e8-141b-4e00-baf2-e9a9fe27e74b"/>
    <xsd:import namespace="4a51cae8-15e7-4218-a660-7f3a9d78d84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LengthInSeconds" minOccurs="0"/>
                <xsd:element ref="ns4:MediaServiceAutoKeyPoints" minOccurs="0"/>
                <xsd:element ref="ns4:MediaServiceKeyPoints" minOccurs="0"/>
                <xsd:element ref="ns4:MediaServiceLocation" minOccurs="0"/>
                <xsd:element ref="ns4:MediaServiceGenerationTime" minOccurs="0"/>
                <xsd:element ref="ns4:MediaServiceEventHashCode"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23d7e8-141b-4e00-baf2-e9a9fe27e74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51cae8-15e7-4218-a660-7f3a9d78d84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F5ECEC2-D611-47E4-BF40-446047C7D564}">
  <ds:schemaRefs>
    <ds:schemaRef ds:uri="http://schemas.microsoft.com/sharepoint/v3/contenttype/forms"/>
  </ds:schemaRefs>
</ds:datastoreItem>
</file>

<file path=customXml/itemProps2.xml><?xml version="1.0" encoding="utf-8"?>
<ds:datastoreItem xmlns:ds="http://schemas.openxmlformats.org/officeDocument/2006/customXml" ds:itemID="{BF87936B-6CD8-4C8B-97D2-69E5019CD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23d7e8-141b-4e00-baf2-e9a9fe27e74b"/>
    <ds:schemaRef ds:uri="4a51cae8-15e7-4218-a660-7f3a9d78d8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E15B46B-DB71-477E-9F64-462B1A7F47C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Guidance</vt:lpstr>
      <vt:lpstr>Calculator</vt:lpstr>
      <vt:lpstr>Plan</vt:lpstr>
      <vt:lpstr>Journal</vt:lpstr>
      <vt:lpstr>Calculator!Print_Area</vt:lpstr>
      <vt:lpstr>Journal!Print_Area</vt:lpstr>
      <vt:lpstr>Plan!Print_Area</vt:lpstr>
      <vt:lpstr>trainingcourses</vt:lpstr>
    </vt:vector>
  </TitlesOfParts>
  <Manager/>
  <Company>QA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Day</dc:creator>
  <cp:keywords/>
  <dc:description/>
  <cp:lastModifiedBy>Josh Morton</cp:lastModifiedBy>
  <cp:revision/>
  <dcterms:created xsi:type="dcterms:W3CDTF">2017-09-28T12:03:09Z</dcterms:created>
  <dcterms:modified xsi:type="dcterms:W3CDTF">2023-11-11T17:28:37Z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0x010100CEB705CF11072D48AC272882E740F2D7</vt:lpwstr>
  </property>
</Properties>
</file>