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Python\GithubRepos\FSV\"/>
    </mc:Choice>
  </mc:AlternateContent>
  <xr:revisionPtr revIDLastSave="0" documentId="13_ncr:1_{312E65C6-6CA4-435C-90E3-C699573F83B9}" xr6:coauthVersionLast="47" xr6:coauthVersionMax="47" xr10:uidLastSave="{00000000-0000-0000-0000-000000000000}"/>
  <bookViews>
    <workbookView xWindow="-108" yWindow="-108" windowWidth="23256" windowHeight="12456" activeTab="1" xr2:uid="{80C5ABC4-83F2-44F8-AECF-B26584A9F187}"/>
  </bookViews>
  <sheets>
    <sheet name="Input" sheetId="2" r:id="rId1"/>
    <sheet name="Gri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B19" i="1"/>
  <c r="I13" i="1" l="1"/>
  <c r="I12" i="1"/>
  <c r="I28" i="1"/>
  <c r="I5" i="1"/>
  <c r="I4" i="1"/>
  <c r="B4" i="1"/>
  <c r="D4" i="1"/>
  <c r="E4" i="1"/>
  <c r="C6" i="1"/>
  <c r="D6" i="1"/>
  <c r="E6" i="1"/>
  <c r="F6" i="1"/>
  <c r="G6" i="1"/>
  <c r="H6" i="1"/>
  <c r="I6" i="1"/>
  <c r="B6" i="1"/>
  <c r="C4" i="1"/>
  <c r="F4" i="1"/>
  <c r="G4" i="1"/>
  <c r="H4" i="1"/>
  <c r="B1" i="1"/>
  <c r="C1" i="1" s="1"/>
  <c r="D1" i="1" s="1"/>
  <c r="E1" i="1" s="1"/>
  <c r="F1" i="1" s="1"/>
  <c r="G1" i="1" s="1"/>
  <c r="H1" i="1" s="1"/>
  <c r="I1" i="1" s="1"/>
  <c r="F7" i="1" l="1"/>
  <c r="C7" i="1"/>
  <c r="I7" i="1"/>
  <c r="E7" i="1"/>
  <c r="D7" i="1"/>
  <c r="B7" i="1"/>
  <c r="H7" i="1"/>
  <c r="G7" i="1"/>
</calcChain>
</file>

<file path=xl/sharedStrings.xml><?xml version="1.0" encoding="utf-8"?>
<sst xmlns="http://schemas.openxmlformats.org/spreadsheetml/2006/main" count="30" uniqueCount="30">
  <si>
    <t>Revenue</t>
  </si>
  <si>
    <t>Yr_1</t>
  </si>
  <si>
    <t>Desc</t>
  </si>
  <si>
    <t>COS</t>
  </si>
  <si>
    <t>Opex_NonDepr</t>
  </si>
  <si>
    <t>Percent_Depr_SGA</t>
  </si>
  <si>
    <t>Depreciation in SG&amp;A</t>
  </si>
  <si>
    <t>SGA</t>
  </si>
  <si>
    <t>Depr</t>
  </si>
  <si>
    <t>Capex</t>
  </si>
  <si>
    <t>IntExp</t>
  </si>
  <si>
    <t>LTD_Current</t>
  </si>
  <si>
    <t>LTD_NonCurrent</t>
  </si>
  <si>
    <t>Goodwill</t>
  </si>
  <si>
    <t>Intangibles</t>
  </si>
  <si>
    <t>Total_BS_CA</t>
  </si>
  <si>
    <t>Total_BS_A</t>
  </si>
  <si>
    <t>Total_BS_CL</t>
  </si>
  <si>
    <t>Total_BS_L</t>
  </si>
  <si>
    <t>Accounts Receivable</t>
  </si>
  <si>
    <t>Accounts Payable</t>
  </si>
  <si>
    <t>Inventory</t>
  </si>
  <si>
    <t>PPE_Net</t>
  </si>
  <si>
    <t>PPE_Gross</t>
  </si>
  <si>
    <t>Accum Depr</t>
  </si>
  <si>
    <t>OtherBS_CA</t>
  </si>
  <si>
    <t>OtherBS_NCA</t>
  </si>
  <si>
    <t>OtherBS_CL</t>
  </si>
  <si>
    <t>OtherBS_NCL</t>
  </si>
  <si>
    <t>TaxExp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</si>
</sst>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1" fillId="0" borderId="0" xfId="1" applyNumberFormat="1" applyFont="1"/>
    <xf numFmtId="9" fontId="2" fillId="0" borderId="0" xfId="0" applyNumberFormat="1" applyFont="1"/>
    <xf numFmtId="9" fontId="3" fillId="0" borderId="0" xfId="2" applyFont="1"/>
    <xf numFmtId="164" fontId="0" fillId="0" borderId="0" xfId="0" applyNumberFormat="1"/>
    <xf numFmtId="164" fontId="0" fillId="0" borderId="0" xfId="1" applyNumberFormat="1" applyFont="1"/>
    <xf numFmtId="164" fontId="3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F722-44AB-4AA5-A871-6507DE4B7A17}">
  <dimension ref="B2:C3"/>
  <sheetViews>
    <sheetView workbookViewId="0"/>
  </sheetViews>
  <sheetFormatPr defaultRowHeight="14.4" x14ac:dyDescent="0.3"/>
  <sheetData>
    <row r="2" spans="2:3" x14ac:dyDescent="0.3">
      <c r="B2" t="s">
        <v>1</v>
      </c>
      <c r="C2" s="1">
        <v>2016</v>
      </c>
    </row>
    <row r="3" spans="2:3" x14ac:dyDescent="0.3">
      <c r="B3" t="s">
        <v>6</v>
      </c>
      <c r="C3" s="4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FD69-4869-4BAF-962E-13C5EA96164E}">
  <dimension ref="A1:K28"/>
  <sheetViews>
    <sheetView tabSelected="1" zoomScaleNormal="100" workbookViewId="0"/>
  </sheetViews>
  <sheetFormatPr defaultRowHeight="14.4" x14ac:dyDescent="0.3"/>
  <cols>
    <col min="1" max="1" width="17.88671875" bestFit="1" customWidth="1"/>
    <col min="2" max="4" width="9.109375" bestFit="1" customWidth="1"/>
    <col min="5" max="9" width="10.109375" bestFit="1" customWidth="1"/>
  </cols>
  <sheetData>
    <row r="1" spans="1:11" x14ac:dyDescent="0.3">
      <c r="A1" t="s">
        <v>2</v>
      </c>
      <c r="B1">
        <f>Input!C2</f>
        <v>2016</v>
      </c>
      <c r="C1">
        <f t="shared" ref="C1:I1" si="0">B1+1</f>
        <v>2017</v>
      </c>
      <c r="D1">
        <f t="shared" si="0"/>
        <v>2018</v>
      </c>
      <c r="E1">
        <f t="shared" si="0"/>
        <v>2019</v>
      </c>
      <c r="F1">
        <f t="shared" si="0"/>
        <v>2020</v>
      </c>
      <c r="G1">
        <f t="shared" si="0"/>
        <v>2021</v>
      </c>
      <c r="H1">
        <f t="shared" si="0"/>
        <v>2022</v>
      </c>
      <c r="I1">
        <f t="shared" si="0"/>
        <v>2023</v>
      </c>
    </row>
    <row r="2" spans="1:11" x14ac:dyDescent="0.3">
      <c r="A2" t="s">
        <v>0</v>
      </c>
      <c r="B2" s="2">
        <v>39302</v>
      </c>
      <c r="C2" s="2">
        <v>40534</v>
      </c>
      <c r="D2" s="2">
        <v>41802</v>
      </c>
      <c r="E2" s="2">
        <v>36709</v>
      </c>
      <c r="F2" s="2">
        <v>32637</v>
      </c>
      <c r="G2" s="2">
        <v>34392</v>
      </c>
      <c r="H2" s="2">
        <v>35466</v>
      </c>
      <c r="I2" s="3">
        <v>37000</v>
      </c>
    </row>
    <row r="3" spans="1:11" x14ac:dyDescent="0.3">
      <c r="A3" t="s">
        <v>3</v>
      </c>
      <c r="B3" s="2">
        <v>27677</v>
      </c>
      <c r="C3" s="2">
        <v>28144</v>
      </c>
      <c r="D3" s="2">
        <v>29046</v>
      </c>
      <c r="E3" s="2">
        <v>24339</v>
      </c>
      <c r="F3" s="2">
        <v>22169</v>
      </c>
      <c r="G3" s="2">
        <v>23394</v>
      </c>
      <c r="H3" s="2">
        <v>23825</v>
      </c>
      <c r="I3" s="3">
        <v>25306.218583769834</v>
      </c>
    </row>
    <row r="4" spans="1:11" x14ac:dyDescent="0.3">
      <c r="A4" t="s">
        <v>8</v>
      </c>
      <c r="B4" s="2">
        <f>726+304</f>
        <v>1030</v>
      </c>
      <c r="C4" s="2">
        <f>717+398</f>
        <v>1115</v>
      </c>
      <c r="D4" s="2">
        <f>721+395</f>
        <v>1116</v>
      </c>
      <c r="E4" s="2">
        <f>673+415</f>
        <v>1088</v>
      </c>
      <c r="F4" s="2">
        <f>644+358</f>
        <v>1002</v>
      </c>
      <c r="G4" s="2">
        <f>674+549</f>
        <v>1223</v>
      </c>
      <c r="H4" s="2">
        <f>657+547</f>
        <v>1204</v>
      </c>
      <c r="I4" s="8">
        <f>I2*0.032</f>
        <v>1184</v>
      </c>
    </row>
    <row r="5" spans="1:11" x14ac:dyDescent="0.3">
      <c r="A5" t="s">
        <v>7</v>
      </c>
      <c r="B5" s="2">
        <v>5574</v>
      </c>
      <c r="C5" s="2">
        <v>6087</v>
      </c>
      <c r="D5" s="2">
        <v>6051</v>
      </c>
      <c r="E5" s="2">
        <v>5519</v>
      </c>
      <c r="F5" s="2">
        <v>4772</v>
      </c>
      <c r="G5" s="2">
        <v>4798</v>
      </c>
      <c r="H5" s="2">
        <v>5214</v>
      </c>
      <c r="I5" s="6">
        <f>I2*0.145</f>
        <v>5365</v>
      </c>
      <c r="K5" s="6"/>
    </row>
    <row r="6" spans="1:11" x14ac:dyDescent="0.3">
      <c r="A6" t="s">
        <v>5</v>
      </c>
      <c r="B6" s="5">
        <f>Input!$C$3</f>
        <v>0.75</v>
      </c>
      <c r="C6" s="5">
        <f>Input!$C$3</f>
        <v>0.75</v>
      </c>
      <c r="D6" s="5">
        <f>Input!$C$3</f>
        <v>0.75</v>
      </c>
      <c r="E6" s="5">
        <f>Input!$C$3</f>
        <v>0.75</v>
      </c>
      <c r="F6" s="5">
        <f>Input!$C$3</f>
        <v>0.75</v>
      </c>
      <c r="G6" s="5">
        <f>Input!$C$3</f>
        <v>0.75</v>
      </c>
      <c r="H6" s="5">
        <f>Input!$C$3</f>
        <v>0.75</v>
      </c>
      <c r="I6" s="5">
        <f>Input!$C$3</f>
        <v>0.75</v>
      </c>
    </row>
    <row r="7" spans="1:11" x14ac:dyDescent="0.3">
      <c r="A7" t="s">
        <v>4</v>
      </c>
      <c r="B7" s="7">
        <f>B5-B4*B6</f>
        <v>4801.5</v>
      </c>
      <c r="C7" s="7">
        <f t="shared" ref="C7:I7" si="1">C5-C4*C6</f>
        <v>5250.75</v>
      </c>
      <c r="D7" s="7">
        <f t="shared" si="1"/>
        <v>5214</v>
      </c>
      <c r="E7" s="7">
        <f t="shared" si="1"/>
        <v>4703</v>
      </c>
      <c r="F7" s="7">
        <f t="shared" si="1"/>
        <v>4020.5</v>
      </c>
      <c r="G7" s="7">
        <f t="shared" si="1"/>
        <v>3880.75</v>
      </c>
      <c r="H7" s="7">
        <f t="shared" si="1"/>
        <v>4311</v>
      </c>
      <c r="I7" s="7">
        <f t="shared" si="1"/>
        <v>4477</v>
      </c>
    </row>
    <row r="8" spans="1:11" x14ac:dyDescent="0.3">
      <c r="A8" t="s">
        <v>10</v>
      </c>
      <c r="B8" s="2">
        <v>338</v>
      </c>
      <c r="C8" s="2">
        <v>316</v>
      </c>
      <c r="D8" s="2">
        <v>367</v>
      </c>
      <c r="E8" s="2">
        <v>357</v>
      </c>
      <c r="F8" s="2">
        <v>359</v>
      </c>
      <c r="G8" s="2">
        <v>343</v>
      </c>
      <c r="H8" s="2">
        <v>414</v>
      </c>
      <c r="I8" s="7"/>
    </row>
    <row r="9" spans="1:11" x14ac:dyDescent="0.3">
      <c r="A9" t="s">
        <v>29</v>
      </c>
      <c r="B9" s="2">
        <v>1601</v>
      </c>
      <c r="C9" s="2">
        <v>5362</v>
      </c>
      <c r="D9" s="2">
        <v>659</v>
      </c>
      <c r="E9" s="2">
        <v>1329</v>
      </c>
      <c r="F9" s="2">
        <v>1147</v>
      </c>
      <c r="G9" s="2">
        <v>1625</v>
      </c>
      <c r="H9" s="2">
        <v>1412</v>
      </c>
      <c r="I9" s="7"/>
    </row>
    <row r="10" spans="1:11" x14ac:dyDescent="0.3">
      <c r="A10" t="s">
        <v>11</v>
      </c>
      <c r="B10" s="2">
        <v>227</v>
      </c>
      <c r="C10" s="2">
        <v>1351</v>
      </c>
      <c r="D10" s="2">
        <v>2872</v>
      </c>
      <c r="E10" s="2">
        <v>1376</v>
      </c>
      <c r="F10" s="2">
        <v>2445</v>
      </c>
      <c r="G10" s="2">
        <v>1803</v>
      </c>
      <c r="H10" s="2">
        <v>1730</v>
      </c>
      <c r="I10" s="7"/>
    </row>
    <row r="11" spans="1:11" x14ac:dyDescent="0.3">
      <c r="A11" t="s">
        <v>12</v>
      </c>
      <c r="B11" s="2">
        <v>12182</v>
      </c>
      <c r="C11" s="2">
        <v>12573</v>
      </c>
      <c r="D11" s="2">
        <v>9756</v>
      </c>
      <c r="E11" s="2">
        <v>11110</v>
      </c>
      <c r="F11" s="2">
        <v>16342</v>
      </c>
      <c r="G11" s="2">
        <v>15123</v>
      </c>
      <c r="H11" s="2">
        <v>14254</v>
      </c>
      <c r="I11" s="7"/>
    </row>
    <row r="12" spans="1:11" x14ac:dyDescent="0.3">
      <c r="A12" t="s">
        <v>13</v>
      </c>
      <c r="G12" s="2">
        <v>17756</v>
      </c>
      <c r="H12" s="2">
        <v>17497</v>
      </c>
      <c r="I12" s="7">
        <f>H12</f>
        <v>17497</v>
      </c>
    </row>
    <row r="13" spans="1:11" x14ac:dyDescent="0.3">
      <c r="A13" t="s">
        <v>14</v>
      </c>
      <c r="G13" s="2">
        <v>3613</v>
      </c>
      <c r="H13" s="2">
        <v>3222</v>
      </c>
      <c r="I13" s="7">
        <f>H13</f>
        <v>3222</v>
      </c>
    </row>
    <row r="14" spans="1:11" x14ac:dyDescent="0.3">
      <c r="A14" t="s">
        <v>19</v>
      </c>
      <c r="B14" s="2">
        <v>8177</v>
      </c>
      <c r="C14" s="2">
        <v>8866</v>
      </c>
      <c r="D14" s="2">
        <v>7508</v>
      </c>
      <c r="E14" s="2">
        <v>7493</v>
      </c>
      <c r="F14" s="2">
        <v>6827</v>
      </c>
      <c r="G14" s="2">
        <v>6830</v>
      </c>
      <c r="H14" s="2">
        <v>7440</v>
      </c>
      <c r="I14" s="7"/>
    </row>
    <row r="15" spans="1:11" x14ac:dyDescent="0.3">
      <c r="A15" t="s">
        <v>21</v>
      </c>
      <c r="B15" s="2">
        <v>4366</v>
      </c>
      <c r="C15" s="2">
        <v>4613</v>
      </c>
      <c r="D15" s="2">
        <v>4326</v>
      </c>
      <c r="E15" s="2">
        <v>4421</v>
      </c>
      <c r="F15" s="2">
        <v>4489</v>
      </c>
      <c r="G15" s="2">
        <v>5138</v>
      </c>
      <c r="H15" s="2">
        <v>5538</v>
      </c>
      <c r="I15" s="7"/>
    </row>
    <row r="16" spans="1:11" x14ac:dyDescent="0.3">
      <c r="A16" t="s">
        <v>20</v>
      </c>
      <c r="B16" s="2">
        <v>5690</v>
      </c>
      <c r="C16" s="2">
        <v>6584</v>
      </c>
      <c r="D16" s="2">
        <v>5607</v>
      </c>
      <c r="E16" s="2">
        <v>5730</v>
      </c>
      <c r="F16" s="2">
        <v>5750</v>
      </c>
      <c r="G16" s="2">
        <v>3542</v>
      </c>
      <c r="H16" s="2">
        <v>2717</v>
      </c>
      <c r="I16" s="7"/>
    </row>
    <row r="17" spans="1:9" x14ac:dyDescent="0.3">
      <c r="A17" t="s">
        <v>23</v>
      </c>
      <c r="B17" s="2">
        <v>14507</v>
      </c>
      <c r="C17" s="2">
        <v>15187</v>
      </c>
      <c r="D17" s="2">
        <v>13410</v>
      </c>
      <c r="E17" s="2">
        <v>13713</v>
      </c>
      <c r="F17" s="2">
        <v>14337</v>
      </c>
      <c r="G17" s="2">
        <v>14450</v>
      </c>
      <c r="H17" s="2">
        <v>14762</v>
      </c>
      <c r="I17" s="7"/>
    </row>
    <row r="18" spans="1:9" x14ac:dyDescent="0.3">
      <c r="A18" t="s">
        <v>24</v>
      </c>
      <c r="B18" s="2">
        <v>-8714</v>
      </c>
      <c r="C18" s="2">
        <v>-9261</v>
      </c>
      <c r="D18" s="2">
        <v>-8114</v>
      </c>
      <c r="E18" s="2">
        <v>-8388</v>
      </c>
      <c r="F18" s="2">
        <v>-8767</v>
      </c>
      <c r="G18" s="2">
        <v>-8888</v>
      </c>
      <c r="H18" s="2">
        <v>-9291</v>
      </c>
      <c r="I18" s="7"/>
    </row>
    <row r="19" spans="1:9" x14ac:dyDescent="0.3">
      <c r="A19" t="s">
        <v>22</v>
      </c>
      <c r="B19" s="7">
        <f>B17+B18</f>
        <v>5793</v>
      </c>
      <c r="C19" s="7">
        <f t="shared" ref="C19:I19" si="2">C17+C18</f>
        <v>5926</v>
      </c>
      <c r="D19" s="7">
        <f t="shared" si="2"/>
        <v>5296</v>
      </c>
      <c r="E19" s="7">
        <f t="shared" si="2"/>
        <v>5325</v>
      </c>
      <c r="F19" s="7">
        <f t="shared" si="2"/>
        <v>5570</v>
      </c>
      <c r="G19" s="7">
        <f t="shared" si="2"/>
        <v>5562</v>
      </c>
      <c r="H19" s="7">
        <f t="shared" si="2"/>
        <v>5471</v>
      </c>
      <c r="I19" s="7">
        <f t="shared" si="2"/>
        <v>0</v>
      </c>
    </row>
    <row r="20" spans="1:9" x14ac:dyDescent="0.3">
      <c r="A20" t="s">
        <v>25</v>
      </c>
      <c r="B20" s="7"/>
      <c r="C20" s="7"/>
      <c r="D20" s="7"/>
      <c r="E20" s="7"/>
      <c r="F20" s="7"/>
      <c r="G20" s="7"/>
      <c r="H20" s="7"/>
      <c r="I20" s="7"/>
    </row>
    <row r="21" spans="1:9" x14ac:dyDescent="0.3">
      <c r="A21" t="s">
        <v>26</v>
      </c>
      <c r="B21" s="7"/>
      <c r="C21" s="7"/>
      <c r="D21" s="7"/>
      <c r="E21" s="7"/>
      <c r="F21" s="7"/>
      <c r="G21" s="7"/>
      <c r="H21" s="7"/>
      <c r="I21" s="7"/>
    </row>
    <row r="22" spans="1:9" x14ac:dyDescent="0.3">
      <c r="A22" t="s">
        <v>27</v>
      </c>
      <c r="B22" s="7"/>
      <c r="C22" s="7"/>
      <c r="D22" s="7"/>
      <c r="E22" s="7"/>
      <c r="F22" s="7"/>
      <c r="G22" s="7"/>
      <c r="H22" s="7"/>
      <c r="I22" s="7"/>
    </row>
    <row r="23" spans="1:9" x14ac:dyDescent="0.3">
      <c r="A23" t="s">
        <v>28</v>
      </c>
      <c r="B23" s="7"/>
      <c r="C23" s="7"/>
      <c r="D23" s="7"/>
      <c r="E23" s="7"/>
      <c r="F23" s="7"/>
      <c r="G23" s="7"/>
      <c r="H23" s="7"/>
      <c r="I23" s="7"/>
    </row>
    <row r="24" spans="1:9" x14ac:dyDescent="0.3">
      <c r="A24" t="s">
        <v>15</v>
      </c>
    </row>
    <row r="25" spans="1:9" x14ac:dyDescent="0.3">
      <c r="A25" t="s">
        <v>16</v>
      </c>
    </row>
    <row r="26" spans="1:9" x14ac:dyDescent="0.3">
      <c r="A26" t="s">
        <v>17</v>
      </c>
    </row>
    <row r="27" spans="1:9" x14ac:dyDescent="0.3">
      <c r="A27" t="s">
        <v>18</v>
      </c>
    </row>
    <row r="28" spans="1:9" x14ac:dyDescent="0.3">
      <c r="A28" t="s">
        <v>9</v>
      </c>
      <c r="B28" s="2">
        <v>1095</v>
      </c>
      <c r="C28" s="2">
        <v>1031</v>
      </c>
      <c r="D28" s="2">
        <v>828</v>
      </c>
      <c r="E28" s="2">
        <v>839</v>
      </c>
      <c r="F28" s="2">
        <v>906</v>
      </c>
      <c r="G28" s="2">
        <v>895</v>
      </c>
      <c r="H28" s="2">
        <v>766</v>
      </c>
      <c r="I28" s="7">
        <f>I2*0.025</f>
        <v>925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Jaison Abraham</dc:creator>
  <cp:lastModifiedBy>Jaison Abraham</cp:lastModifiedBy>
  <dcterms:created xsi:type="dcterms:W3CDTF">2023-09-15T23:15:35Z</dcterms:created>
  <dcterms:modified xsi:type="dcterms:W3CDTF">2023-12-28T22:08:54Z</dcterms:modified>
</cp:coreProperties>
</file>