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5309CC06-163D-44C3-B2C6-7FB817699ACF}" xr6:coauthVersionLast="47" xr6:coauthVersionMax="47" xr10:uidLastSave="{00000000-0000-0000-0000-000000000000}"/>
  <bookViews>
    <workbookView xWindow="-108" yWindow="-108" windowWidth="23256" windowHeight="12456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5" i="1"/>
  <c r="I4" i="1"/>
  <c r="B4" i="1"/>
  <c r="D4" i="1"/>
  <c r="E4" i="1"/>
  <c r="C6" i="1"/>
  <c r="D6" i="1"/>
  <c r="E6" i="1"/>
  <c r="F6" i="1"/>
  <c r="G6" i="1"/>
  <c r="H6" i="1"/>
  <c r="I6" i="1"/>
  <c r="B6" i="1"/>
  <c r="C4" i="1"/>
  <c r="C7" i="1" s="1"/>
  <c r="F4" i="1"/>
  <c r="F7" i="1" s="1"/>
  <c r="G4" i="1"/>
  <c r="H4" i="1"/>
  <c r="B1" i="1"/>
  <c r="C1" i="1" s="1"/>
  <c r="D1" i="1" s="1"/>
  <c r="E1" i="1" s="1"/>
  <c r="F1" i="1" s="1"/>
  <c r="G1" i="1" s="1"/>
  <c r="H1" i="1" s="1"/>
  <c r="I1" i="1" s="1"/>
  <c r="I7" i="1" l="1"/>
  <c r="E7" i="1"/>
  <c r="D7" i="1"/>
  <c r="B7" i="1"/>
  <c r="H7" i="1"/>
  <c r="G7" i="1"/>
</calcChain>
</file>

<file path=xl/sharedStrings.xml><?xml version="1.0" encoding="utf-8"?>
<sst xmlns="http://schemas.openxmlformats.org/spreadsheetml/2006/main" count="10" uniqueCount="10">
  <si>
    <t>Revenue</t>
  </si>
  <si>
    <t>Yr_1</t>
  </si>
  <si>
    <t>Desc</t>
  </si>
  <si>
    <t>COS</t>
  </si>
  <si>
    <t>Opex_NonDepr</t>
  </si>
  <si>
    <t>Percent_Depr_SGA</t>
  </si>
  <si>
    <t>Depreciation in SG&amp;A</t>
  </si>
  <si>
    <t>SGA</t>
  </si>
  <si>
    <t>Depr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</si>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</sst>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1" fillId="0" borderId="0" xfId="1" applyNumberFormat="1" applyFont="1"/>
    <xf numFmtId="9" fontId="2" fillId="0" borderId="0" xfId="0" applyNumberFormat="1" applyFont="1"/>
    <xf numFmtId="9" fontId="3" fillId="0" borderId="0" xfId="2" applyFont="1"/>
    <xf numFmtId="164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tabSelected="1"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6</v>
      </c>
      <c r="C3" s="4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K8"/>
  <sheetViews>
    <sheetView zoomScaleNormal="100" workbookViewId="0"/>
  </sheetViews>
  <sheetFormatPr defaultRowHeight="14.4" x14ac:dyDescent="0.3"/>
  <cols>
    <col min="1" max="1" width="16.44140625" bestFit="1" customWidth="1"/>
    <col min="2" max="2" width="9.109375" bestFit="1" customWidth="1"/>
    <col min="5" max="9" width="10.109375" bestFit="1" customWidth="1"/>
  </cols>
  <sheetData>
    <row r="1" spans="1:11" x14ac:dyDescent="0.3">
      <c r="A1" t="s">
        <v>2</v>
      </c>
      <c r="B1">
        <f>Input!C2</f>
        <v>2016</v>
      </c>
      <c r="C1">
        <f t="shared" ref="C1:I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11" x14ac:dyDescent="0.3">
      <c r="A2" t="s">
        <v>0</v>
      </c>
      <c r="B2" s="2">
        <v>39302</v>
      </c>
      <c r="C2" s="2">
        <v>40534</v>
      </c>
      <c r="D2" s="2">
        <v>41802</v>
      </c>
      <c r="E2" s="2">
        <v>36709</v>
      </c>
      <c r="F2" s="2">
        <v>32637</v>
      </c>
      <c r="G2" s="2">
        <v>34392</v>
      </c>
      <c r="H2" s="2">
        <v>35466</v>
      </c>
      <c r="I2" s="3">
        <v>37000</v>
      </c>
    </row>
    <row r="3" spans="1:11" x14ac:dyDescent="0.3">
      <c r="A3" t="s">
        <v>3</v>
      </c>
      <c r="B3" s="2">
        <v>27677</v>
      </c>
      <c r="C3" s="2">
        <v>28144</v>
      </c>
      <c r="D3" s="2">
        <v>29046</v>
      </c>
      <c r="E3" s="2">
        <v>24339</v>
      </c>
      <c r="F3" s="2">
        <v>22169</v>
      </c>
      <c r="G3" s="2">
        <v>23394</v>
      </c>
      <c r="H3" s="2">
        <v>23825</v>
      </c>
      <c r="I3" s="3">
        <v>25306.218583769834</v>
      </c>
    </row>
    <row r="4" spans="1:11" x14ac:dyDescent="0.3">
      <c r="A4" t="s">
        <v>8</v>
      </c>
      <c r="B4" s="2">
        <f>726+304</f>
        <v>1030</v>
      </c>
      <c r="C4" s="2">
        <f>717+398</f>
        <v>1115</v>
      </c>
      <c r="D4" s="2">
        <f>721+395</f>
        <v>1116</v>
      </c>
      <c r="E4" s="2">
        <f>673+415</f>
        <v>1088</v>
      </c>
      <c r="F4" s="2">
        <f>644+358</f>
        <v>1002</v>
      </c>
      <c r="G4" s="2">
        <f>674+549</f>
        <v>1223</v>
      </c>
      <c r="H4" s="2">
        <f>657+547</f>
        <v>1204</v>
      </c>
      <c r="I4" s="8">
        <f>I2*0.032</f>
        <v>1184</v>
      </c>
    </row>
    <row r="5" spans="1:11" x14ac:dyDescent="0.3">
      <c r="A5" t="s">
        <v>7</v>
      </c>
      <c r="B5" s="2">
        <v>5574</v>
      </c>
      <c r="C5" s="2">
        <v>6087</v>
      </c>
      <c r="D5" s="2">
        <v>6051</v>
      </c>
      <c r="E5" s="2">
        <v>5519</v>
      </c>
      <c r="F5" s="2">
        <v>4772</v>
      </c>
      <c r="G5" s="2">
        <v>4798</v>
      </c>
      <c r="H5" s="2">
        <v>5214</v>
      </c>
      <c r="I5" s="6">
        <f>I2*0.145</f>
        <v>5365</v>
      </c>
      <c r="K5" s="6"/>
    </row>
    <row r="6" spans="1:11" x14ac:dyDescent="0.3">
      <c r="A6" t="s">
        <v>5</v>
      </c>
      <c r="B6" s="5">
        <f>Input!$C$3</f>
        <v>0.75</v>
      </c>
      <c r="C6" s="5">
        <f>Input!$C$3</f>
        <v>0.75</v>
      </c>
      <c r="D6" s="5">
        <f>Input!$C$3</f>
        <v>0.75</v>
      </c>
      <c r="E6" s="5">
        <f>Input!$C$3</f>
        <v>0.75</v>
      </c>
      <c r="F6" s="5">
        <f>Input!$C$3</f>
        <v>0.75</v>
      </c>
      <c r="G6" s="5">
        <f>Input!$C$3</f>
        <v>0.75</v>
      </c>
      <c r="H6" s="5">
        <f>Input!$C$3</f>
        <v>0.75</v>
      </c>
      <c r="I6" s="5">
        <f>Input!$C$3</f>
        <v>0.75</v>
      </c>
    </row>
    <row r="7" spans="1:11" x14ac:dyDescent="0.3">
      <c r="A7" t="s">
        <v>4</v>
      </c>
      <c r="B7" s="7">
        <f>B5-B4*B6</f>
        <v>4801.5</v>
      </c>
      <c r="C7" s="7">
        <f t="shared" ref="C7:I7" si="1">C5-C4*C6</f>
        <v>5250.75</v>
      </c>
      <c r="D7" s="7">
        <f t="shared" si="1"/>
        <v>5214</v>
      </c>
      <c r="E7" s="7">
        <f t="shared" si="1"/>
        <v>4703</v>
      </c>
      <c r="F7" s="7">
        <f t="shared" si="1"/>
        <v>4020.5</v>
      </c>
      <c r="G7" s="7">
        <f t="shared" si="1"/>
        <v>3880.75</v>
      </c>
      <c r="H7" s="7">
        <f t="shared" si="1"/>
        <v>4311</v>
      </c>
      <c r="I7" s="7">
        <f t="shared" si="1"/>
        <v>4477</v>
      </c>
    </row>
    <row r="8" spans="1:11" x14ac:dyDescent="0.3">
      <c r="A8" t="s">
        <v>9</v>
      </c>
      <c r="B8" s="2">
        <v>1095</v>
      </c>
      <c r="C8" s="2">
        <v>1031</v>
      </c>
      <c r="D8" s="2">
        <v>828</v>
      </c>
      <c r="E8" s="2">
        <v>839</v>
      </c>
      <c r="F8" s="2">
        <v>906</v>
      </c>
      <c r="G8" s="2">
        <v>895</v>
      </c>
      <c r="H8" s="2">
        <v>766</v>
      </c>
      <c r="I8" s="7">
        <f>I2*0.025</f>
        <v>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2023-11-21T17:41:44Z</dcterms:modified>
</cp:coreProperties>
</file>