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56034450-AAB5-4A26-B106-988916E5D5AF}" xr6:coauthVersionLast="47" xr6:coauthVersionMax="47" xr10:uidLastSave="{00000000-0000-0000-0000-000000000000}"/>
  <bookViews>
    <workbookView xWindow="-108" yWindow="-108" windowWidth="23256" windowHeight="12456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C38" i="1"/>
  <c r="D38" i="1"/>
  <c r="E38" i="1"/>
  <c r="C35" i="1"/>
  <c r="D35" i="1"/>
  <c r="E35" i="1"/>
  <c r="C33" i="1"/>
  <c r="D33" i="1"/>
  <c r="E33" i="1"/>
  <c r="D32" i="1"/>
  <c r="E32" i="1"/>
  <c r="C31" i="1"/>
  <c r="D31" i="1"/>
  <c r="E31" i="1"/>
  <c r="C5" i="1"/>
  <c r="D5" i="1"/>
  <c r="E5" i="1"/>
  <c r="C3" i="1"/>
  <c r="D3" i="1"/>
  <c r="E3" i="1"/>
  <c r="F39" i="1"/>
  <c r="G39" i="1"/>
  <c r="H39" i="1"/>
  <c r="F35" i="1"/>
  <c r="G35" i="1"/>
  <c r="H35" i="1"/>
  <c r="F33" i="1"/>
  <c r="G33" i="1"/>
  <c r="H33" i="1"/>
  <c r="G32" i="1"/>
  <c r="F31" i="1"/>
  <c r="G31" i="1"/>
  <c r="H31" i="1"/>
  <c r="G38" i="1"/>
  <c r="H38" i="1"/>
  <c r="G25" i="1"/>
  <c r="H25" i="1"/>
  <c r="G21" i="1"/>
  <c r="H21" i="1"/>
  <c r="G14" i="1"/>
  <c r="H14" i="1"/>
  <c r="G13" i="1"/>
  <c r="H13" i="1"/>
  <c r="G27" i="1"/>
  <c r="H27" i="1"/>
  <c r="F3" i="1"/>
  <c r="G3" i="1"/>
  <c r="H3" i="1"/>
  <c r="F5" i="1"/>
  <c r="G5" i="1"/>
  <c r="H5" i="1"/>
  <c r="G28" i="1"/>
  <c r="H28" i="1"/>
  <c r="I4" i="1"/>
  <c r="I28" i="1" s="1"/>
  <c r="I9" i="1"/>
  <c r="C21" i="1"/>
  <c r="D21" i="1"/>
  <c r="E21" i="1"/>
  <c r="F21" i="1"/>
  <c r="I21" i="1"/>
  <c r="C27" i="1"/>
  <c r="D27" i="1"/>
  <c r="E27" i="1"/>
  <c r="F27" i="1"/>
  <c r="I27" i="1"/>
  <c r="C28" i="1"/>
  <c r="D28" i="1"/>
  <c r="E28" i="1"/>
  <c r="F28" i="1"/>
  <c r="I32" i="1"/>
  <c r="I33" i="1"/>
  <c r="I34" i="1"/>
  <c r="I35" i="1"/>
  <c r="I39" i="1" s="1"/>
  <c r="C1" i="1" l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<sst xmlns="http://schemas.openxmlformats.org/spreadsheetml/2006/main" count="233" uniqueCount="106">
  <si>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</si>
  <si>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</si>
  <si>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</si>
  <si>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</si>
  <si>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</si>
  <si>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</si>
  <si>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</si>
  <si>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</si>
  <si>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</si>
  <si>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</si>
  <si>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</si>
  <si>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</si>
  <si>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</si>
  <si>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</si>
  <si>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</si>
  <si>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</si>
  <si>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</si>
  <si>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</si>
  <si>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</si>
  <si>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</si>
  <si>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</si>
  <si>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</si>
  <si>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</si>
  <si>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</si>
  <si>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</si>
  <si>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</si>
  <si>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</si>
  <si>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</si>
  <si>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</si>
  <si>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</si>
  <si>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</si>
  <si>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</si>
  <si>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</si>
  <si>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</si>
  <si>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</si>
  <si>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</si>
  <si>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</si>
  <si>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</si>
  <si>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</si>
  <si>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</si>
  <si>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</si>
  <si>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</si>
  <si>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</si>
  <si>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</si>
  <si>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</si>
  <si>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</si>
  <si>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</si>
  <si>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</si>
  <si>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</si>
  <si>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</si>
  <si>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</si>
  <si>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</si>
  <si>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</si>
  <si>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</si>
  <si>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</si>
  <si>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</si>
  <si>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</si>
  <si>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</si>
  <si>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</si>
  <si>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</si>
  <si>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</si>
  <si>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</si>
  <si>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</si>
  <si>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</si>
  <si>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</si>
  <si>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</si>
  <si>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</si>
  <si>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</si>
  <si>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</si>
  <si>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</si>
  <si>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</si>
  <si>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</si>
  <si>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</si>
  <si>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</si>
  <si>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</si>
  <si>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</si>
  <si>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</si>
  <si>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</si>
  <si>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</si>
  <si>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</si>
  <si>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</si>
  <si>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</si>
  <si>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</si>
  <si>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</si>
  <si>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</si>
  <si>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</si>
  <si>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</si>
  <si>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</si>
  <si>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</si>
  <si>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</si>
  <si>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</si>
  <si>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</si>
  <si>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</si>
  <si>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</si>
  <si>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</si>
  <si>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</si>
  <si>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</si>
  <si>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</si>
  <si>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</si>
  <si>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</si>
  <si>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</si>
  <si>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</si>
  <si>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</si>
  <si>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</si>
  <si>
    <t>Shares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</si>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</sst>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  <xf numFmtId="164" fontId="4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tabSelected="1" workbookViewId="0">
      <selection activeCell="C4" sqref="C4"/>
    </sheetView>
  </sheetViews>
  <sheetFormatPr defaultRowHeight="14.4" x14ac:dyDescent="0.3"/>
  <sheetData>
    <row r="2" spans="2:3" x14ac:dyDescent="0.3">
      <c r="B2" t="s">
        <v>1</v>
      </c>
      <c r="C2" s="1">
        <v>2017</v>
      </c>
    </row>
    <row r="3" spans="2:3" x14ac:dyDescent="0.3">
      <c r="B3" t="s">
        <v>4</v>
      </c>
      <c r="C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L4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  <col min="11" max="13" width="9.109375" bestFit="1" customWidth="1"/>
  </cols>
  <sheetData>
    <row r="1" spans="1:12" x14ac:dyDescent="0.3">
      <c r="A1" t="s">
        <v>2</v>
      </c>
      <c r="B1" t="s">
        <v>16</v>
      </c>
      <c r="C1">
        <f>Input!C2</f>
        <v>2017</v>
      </c>
      <c r="D1">
        <f t="shared" ref="D1:I1" si="0">C1+1</f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2" x14ac:dyDescent="0.3">
      <c r="A2" t="s">
        <v>0</v>
      </c>
      <c r="B2" t="s">
        <v>17</v>
      </c>
      <c r="C2" s="6">
        <v>16403</v>
      </c>
      <c r="D2" s="6">
        <v>18628</v>
      </c>
      <c r="E2" s="6">
        <v>14402</v>
      </c>
      <c r="F2" s="6">
        <v>14198</v>
      </c>
      <c r="G2" s="6">
        <v>22845</v>
      </c>
      <c r="H2" s="6">
        <v>22780</v>
      </c>
      <c r="I2" s="2">
        <v>35466</v>
      </c>
    </row>
    <row r="3" spans="1:12" x14ac:dyDescent="0.3">
      <c r="A3" t="s">
        <v>3</v>
      </c>
      <c r="B3" t="s">
        <v>17</v>
      </c>
      <c r="C3" s="6">
        <f>11980-C4</f>
        <v>10266</v>
      </c>
      <c r="D3" s="6">
        <f>13445-D4</f>
        <v>11691</v>
      </c>
      <c r="E3" s="6">
        <f>13105-E4</f>
        <v>11693</v>
      </c>
      <c r="F3" s="6">
        <f>11655-F4</f>
        <v>10127</v>
      </c>
      <c r="G3" s="6">
        <f>14030-G4</f>
        <v>12032</v>
      </c>
      <c r="H3" s="6">
        <f>15089-H4</f>
        <v>13070</v>
      </c>
      <c r="I3" s="2">
        <v>23825</v>
      </c>
    </row>
    <row r="4" spans="1:12" x14ac:dyDescent="0.3">
      <c r="A4" t="s">
        <v>6</v>
      </c>
      <c r="B4" t="s">
        <v>17</v>
      </c>
      <c r="C4" s="6">
        <v>1714</v>
      </c>
      <c r="D4" s="6">
        <v>1754</v>
      </c>
      <c r="E4" s="6">
        <v>1412</v>
      </c>
      <c r="F4" s="6">
        <v>1528</v>
      </c>
      <c r="G4" s="6">
        <v>1998</v>
      </c>
      <c r="H4" s="6">
        <v>2019</v>
      </c>
      <c r="I4" s="2">
        <f>657+547</f>
        <v>1204</v>
      </c>
    </row>
    <row r="5" spans="1:12" x14ac:dyDescent="0.3">
      <c r="A5" t="s">
        <v>5</v>
      </c>
      <c r="B5" t="s">
        <v>17</v>
      </c>
      <c r="C5" s="6">
        <f>477+93+244-81</f>
        <v>733</v>
      </c>
      <c r="D5" s="6">
        <f>443+105+89-208</f>
        <v>429</v>
      </c>
      <c r="E5" s="6">
        <f>414+104+105-417</f>
        <v>206</v>
      </c>
      <c r="F5" s="6">
        <f>370+50+159-473</f>
        <v>106</v>
      </c>
      <c r="G5" s="6">
        <f>383+55+91-80</f>
        <v>449</v>
      </c>
      <c r="H5" s="6">
        <f>420+115+121-2</f>
        <v>654</v>
      </c>
      <c r="I5" s="2">
        <v>5214</v>
      </c>
      <c r="L5" s="7"/>
    </row>
    <row r="6" spans="1:12" x14ac:dyDescent="0.3">
      <c r="A6" t="s">
        <v>103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12" x14ac:dyDescent="0.3">
      <c r="A7" t="s">
        <v>8</v>
      </c>
      <c r="B7" t="s">
        <v>17</v>
      </c>
      <c r="C7" s="6">
        <v>801</v>
      </c>
      <c r="D7" s="6">
        <v>945</v>
      </c>
      <c r="E7" s="6">
        <v>620</v>
      </c>
      <c r="F7" s="6">
        <v>598</v>
      </c>
      <c r="G7" s="6">
        <v>602</v>
      </c>
      <c r="H7" s="6">
        <v>560</v>
      </c>
      <c r="I7" s="2">
        <v>414</v>
      </c>
    </row>
    <row r="8" spans="1:12" x14ac:dyDescent="0.3">
      <c r="A8" t="s">
        <v>12</v>
      </c>
      <c r="B8" t="s">
        <v>17</v>
      </c>
      <c r="C8" s="6">
        <v>883</v>
      </c>
      <c r="D8" s="6">
        <v>991</v>
      </c>
      <c r="E8" s="6">
        <v>510</v>
      </c>
      <c r="F8" s="6">
        <v>944</v>
      </c>
      <c r="G8" s="6">
        <v>2299</v>
      </c>
      <c r="H8" s="6">
        <v>2267</v>
      </c>
      <c r="I8" s="2">
        <v>1412</v>
      </c>
    </row>
    <row r="9" spans="1:12" x14ac:dyDescent="0.3">
      <c r="A9" t="s">
        <v>104</v>
      </c>
      <c r="B9" t="s">
        <v>17</v>
      </c>
      <c r="C9" s="6">
        <v>1454</v>
      </c>
      <c r="D9" s="6">
        <v>1458</v>
      </c>
      <c r="E9" s="6">
        <v>1451</v>
      </c>
      <c r="F9" s="6">
        <v>1461</v>
      </c>
      <c r="G9" s="6">
        <v>1482</v>
      </c>
      <c r="H9" s="6">
        <v>1451</v>
      </c>
      <c r="I9" s="2">
        <f>4966/7.27</f>
        <v>683.08115543328756</v>
      </c>
    </row>
    <row r="10" spans="1:12" x14ac:dyDescent="0.3">
      <c r="A10" t="s">
        <v>18</v>
      </c>
      <c r="B10" t="s">
        <v>19</v>
      </c>
      <c r="C10" s="2">
        <v>7843</v>
      </c>
      <c r="D10" s="2">
        <v>7059</v>
      </c>
      <c r="E10" s="2">
        <v>9287</v>
      </c>
      <c r="F10" s="2">
        <v>9067</v>
      </c>
      <c r="G10" s="6">
        <v>8068</v>
      </c>
      <c r="H10" s="6">
        <v>8146</v>
      </c>
      <c r="I10" s="2">
        <v>9627</v>
      </c>
    </row>
    <row r="11" spans="1:12" x14ac:dyDescent="0.3">
      <c r="A11" t="s">
        <v>20</v>
      </c>
      <c r="B11" t="s">
        <v>19</v>
      </c>
      <c r="C11" s="2">
        <v>1520</v>
      </c>
      <c r="D11" s="2">
        <v>3758</v>
      </c>
      <c r="E11" s="2">
        <v>1623</v>
      </c>
      <c r="F11" s="2">
        <v>1349</v>
      </c>
      <c r="G11" s="6">
        <v>0</v>
      </c>
      <c r="H11" s="6">
        <v>0</v>
      </c>
      <c r="I11" s="2">
        <v>483</v>
      </c>
    </row>
    <row r="12" spans="1:12" x14ac:dyDescent="0.3">
      <c r="A12" t="s">
        <v>13</v>
      </c>
      <c r="B12" t="s">
        <v>19</v>
      </c>
      <c r="C12" s="2">
        <v>8177</v>
      </c>
      <c r="D12" s="2">
        <v>8866</v>
      </c>
      <c r="E12" s="2">
        <v>7508</v>
      </c>
      <c r="F12" s="2">
        <v>7493</v>
      </c>
      <c r="G12" s="6">
        <v>1168</v>
      </c>
      <c r="H12" s="6">
        <v>1336</v>
      </c>
      <c r="I12" s="2">
        <v>7440</v>
      </c>
    </row>
    <row r="13" spans="1:12" x14ac:dyDescent="0.3">
      <c r="A13" t="s">
        <v>15</v>
      </c>
      <c r="B13" t="s">
        <v>19</v>
      </c>
      <c r="C13" s="2">
        <v>4366</v>
      </c>
      <c r="D13" s="2">
        <v>4613</v>
      </c>
      <c r="E13" s="2">
        <v>4326</v>
      </c>
      <c r="F13" s="2">
        <v>4421</v>
      </c>
      <c r="G13" s="6">
        <f>1669+1170+1658</f>
        <v>4497</v>
      </c>
      <c r="H13" s="6">
        <f>1964+1383+1833</f>
        <v>5180</v>
      </c>
      <c r="I13" s="2">
        <v>5538</v>
      </c>
    </row>
    <row r="14" spans="1:12" x14ac:dyDescent="0.3">
      <c r="A14" t="s">
        <v>85</v>
      </c>
      <c r="B14" t="s">
        <v>19</v>
      </c>
      <c r="C14" s="2">
        <v>1152</v>
      </c>
      <c r="D14" s="2">
        <v>1706</v>
      </c>
      <c r="E14" s="2">
        <v>1618</v>
      </c>
      <c r="F14" s="2">
        <v>1973</v>
      </c>
      <c r="G14" s="6">
        <f>523+574</f>
        <v>1097</v>
      </c>
      <c r="H14" s="6">
        <f>492+459</f>
        <v>951</v>
      </c>
      <c r="I14" s="2">
        <v>1894</v>
      </c>
    </row>
    <row r="15" spans="1:12" x14ac:dyDescent="0.3">
      <c r="A15" t="s">
        <v>99</v>
      </c>
      <c r="B15" t="s">
        <v>19</v>
      </c>
      <c r="C15" s="2">
        <v>14507</v>
      </c>
      <c r="D15" s="2">
        <v>15187</v>
      </c>
      <c r="E15" s="2">
        <v>13410</v>
      </c>
      <c r="F15" s="2">
        <v>13713</v>
      </c>
      <c r="G15" s="6">
        <v>77018</v>
      </c>
      <c r="H15" s="6">
        <v>80900</v>
      </c>
      <c r="I15" s="2">
        <v>14762</v>
      </c>
    </row>
    <row r="16" spans="1:12" x14ac:dyDescent="0.3">
      <c r="A16" t="s">
        <v>100</v>
      </c>
      <c r="B16" t="s">
        <v>19</v>
      </c>
      <c r="C16" s="2">
        <v>5793</v>
      </c>
      <c r="D16" s="2">
        <v>5926</v>
      </c>
      <c r="E16" s="2">
        <v>5296</v>
      </c>
      <c r="F16" s="2">
        <v>5325</v>
      </c>
      <c r="G16" s="6">
        <v>30345</v>
      </c>
      <c r="H16" s="6">
        <v>32627</v>
      </c>
      <c r="I16" s="2">
        <v>5471</v>
      </c>
    </row>
    <row r="17" spans="1:9" x14ac:dyDescent="0.3">
      <c r="A17" t="s">
        <v>83</v>
      </c>
      <c r="B17" t="s">
        <v>19</v>
      </c>
      <c r="C17" s="2">
        <v>587</v>
      </c>
      <c r="D17" s="2">
        <v>667</v>
      </c>
      <c r="E17" s="2">
        <v>742</v>
      </c>
      <c r="F17" s="2">
        <v>588</v>
      </c>
      <c r="G17" s="6">
        <v>0</v>
      </c>
      <c r="H17" s="6">
        <v>0</v>
      </c>
      <c r="I17" s="2">
        <v>945</v>
      </c>
    </row>
    <row r="18" spans="1:9" x14ac:dyDescent="0.3">
      <c r="A18" t="s">
        <v>101</v>
      </c>
      <c r="B18" t="s">
        <v>19</v>
      </c>
      <c r="C18" s="2">
        <v>7313</v>
      </c>
      <c r="D18" s="2">
        <v>7627</v>
      </c>
      <c r="E18" s="2">
        <v>7486</v>
      </c>
      <c r="F18" s="2">
        <v>7471</v>
      </c>
      <c r="G18" s="6">
        <v>0</v>
      </c>
      <c r="H18" s="6">
        <v>0</v>
      </c>
      <c r="I18" s="2">
        <v>7925</v>
      </c>
    </row>
    <row r="19" spans="1:9" x14ac:dyDescent="0.3">
      <c r="A19" t="s">
        <v>102</v>
      </c>
      <c r="B19" t="s">
        <v>19</v>
      </c>
      <c r="C19" s="2">
        <v>4634</v>
      </c>
      <c r="D19" s="2">
        <v>4496</v>
      </c>
      <c r="E19" s="2">
        <v>4139</v>
      </c>
      <c r="F19" s="2">
        <v>3734</v>
      </c>
      <c r="G19" s="6">
        <v>0</v>
      </c>
      <c r="H19" s="6">
        <v>0</v>
      </c>
      <c r="I19" s="2">
        <v>3222</v>
      </c>
    </row>
    <row r="20" spans="1:9" x14ac:dyDescent="0.3">
      <c r="A20" t="s">
        <v>11</v>
      </c>
      <c r="B20" t="s">
        <v>19</v>
      </c>
      <c r="C20" s="2">
        <v>17707</v>
      </c>
      <c r="D20" s="2">
        <v>18277</v>
      </c>
      <c r="E20" s="2">
        <v>15546</v>
      </c>
      <c r="F20" s="2">
        <v>15563</v>
      </c>
      <c r="G20" s="6">
        <v>0</v>
      </c>
      <c r="H20" s="6">
        <v>0</v>
      </c>
      <c r="I20" s="2">
        <v>17497</v>
      </c>
    </row>
    <row r="21" spans="1:9" x14ac:dyDescent="0.3">
      <c r="A21" t="s">
        <v>84</v>
      </c>
      <c r="B21" t="s">
        <v>19</v>
      </c>
      <c r="C21" s="2">
        <f>417+347+1603</f>
        <v>2367</v>
      </c>
      <c r="D21" s="2">
        <f>479+251+3372</f>
        <v>4102</v>
      </c>
      <c r="E21" s="2">
        <f>437+382+6869</f>
        <v>7688</v>
      </c>
      <c r="F21" s="2">
        <f>392+86+8688</f>
        <v>9166</v>
      </c>
      <c r="G21" s="6">
        <f>1387+1460</f>
        <v>2847</v>
      </c>
      <c r="H21" s="6">
        <f>1252+1601</f>
        <v>2853</v>
      </c>
      <c r="I21" s="2">
        <f>224+421+9513</f>
        <v>10158</v>
      </c>
    </row>
    <row r="22" spans="1:9" x14ac:dyDescent="0.3">
      <c r="A22" t="s">
        <v>14</v>
      </c>
      <c r="B22" t="s">
        <v>19</v>
      </c>
      <c r="C22" s="2">
        <v>5690</v>
      </c>
      <c r="D22" s="2">
        <v>6584</v>
      </c>
      <c r="E22" s="2">
        <v>5607</v>
      </c>
      <c r="F22" s="2">
        <v>5730</v>
      </c>
      <c r="G22" s="6">
        <v>3495</v>
      </c>
      <c r="H22" s="6">
        <v>4027</v>
      </c>
      <c r="I22" s="2">
        <v>6329</v>
      </c>
    </row>
    <row r="23" spans="1:9" x14ac:dyDescent="0.3">
      <c r="A23" t="s">
        <v>9</v>
      </c>
      <c r="B23" t="s">
        <v>19</v>
      </c>
      <c r="C23" s="2">
        <v>227</v>
      </c>
      <c r="D23" s="2">
        <v>1351</v>
      </c>
      <c r="E23" s="2">
        <v>2872</v>
      </c>
      <c r="F23" s="2">
        <v>1376</v>
      </c>
      <c r="G23" s="6">
        <v>372</v>
      </c>
      <c r="H23" s="6">
        <v>1037</v>
      </c>
      <c r="I23" s="2">
        <v>1730</v>
      </c>
    </row>
    <row r="24" spans="1:9" x14ac:dyDescent="0.3">
      <c r="A24" t="s">
        <v>86</v>
      </c>
      <c r="B24" t="s">
        <v>19</v>
      </c>
      <c r="C24" s="2">
        <v>3366</v>
      </c>
      <c r="D24" s="2">
        <v>3958</v>
      </c>
      <c r="E24" s="2">
        <v>3586</v>
      </c>
      <c r="F24" s="2">
        <v>3516</v>
      </c>
      <c r="G24" s="6">
        <v>0</v>
      </c>
      <c r="H24" s="6">
        <v>0</v>
      </c>
      <c r="I24" s="2">
        <v>2717</v>
      </c>
    </row>
    <row r="25" spans="1:9" x14ac:dyDescent="0.3">
      <c r="A25" t="s">
        <v>87</v>
      </c>
      <c r="B25" t="s">
        <v>19</v>
      </c>
      <c r="C25" s="2">
        <v>7048</v>
      </c>
      <c r="D25" s="2">
        <v>6968</v>
      </c>
      <c r="E25" s="2">
        <v>6859</v>
      </c>
      <c r="F25" s="2">
        <v>7476</v>
      </c>
      <c r="G25" s="6">
        <f>1541+264+220</f>
        <v>2025</v>
      </c>
      <c r="H25" s="6">
        <f>744+320+217</f>
        <v>1281</v>
      </c>
      <c r="I25" s="2">
        <v>9162</v>
      </c>
    </row>
    <row r="26" spans="1:9" x14ac:dyDescent="0.3">
      <c r="A26" t="s">
        <v>10</v>
      </c>
      <c r="B26" t="s">
        <v>19</v>
      </c>
      <c r="C26" s="2">
        <v>12182</v>
      </c>
      <c r="D26" s="2">
        <v>12573</v>
      </c>
      <c r="E26" s="2">
        <v>9756</v>
      </c>
      <c r="F26" s="2">
        <v>11110</v>
      </c>
      <c r="G26" s="6">
        <v>9078</v>
      </c>
      <c r="H26" s="6">
        <v>9583</v>
      </c>
      <c r="I26" s="2">
        <v>15123</v>
      </c>
    </row>
    <row r="27" spans="1:9" x14ac:dyDescent="0.3">
      <c r="A27" t="s">
        <v>88</v>
      </c>
      <c r="B27" t="s">
        <v>19</v>
      </c>
      <c r="C27" s="2">
        <f>486+473+1014+4110+3</f>
        <v>6086</v>
      </c>
      <c r="D27" s="2">
        <f>2664+512+2260+5930+5</f>
        <v>11371</v>
      </c>
      <c r="E27" s="2">
        <f>1713+344+2269+6402+7</f>
        <v>10735</v>
      </c>
      <c r="F27" s="2">
        <f>1670+326+1996+6766+7</f>
        <v>10765</v>
      </c>
      <c r="G27" s="6">
        <f>4116+4234+1683</f>
        <v>10033</v>
      </c>
      <c r="H27" s="6">
        <f>4463+4269+1562</f>
        <v>10294</v>
      </c>
      <c r="I27" s="2">
        <f>2093+146+1180+6469+7</f>
        <v>9895</v>
      </c>
    </row>
    <row r="28" spans="1:9" x14ac:dyDescent="0.3">
      <c r="A28" t="s">
        <v>6</v>
      </c>
      <c r="B28" t="s">
        <v>89</v>
      </c>
      <c r="C28" s="6">
        <f t="shared" ref="C28:H28" si="1">C4</f>
        <v>1714</v>
      </c>
      <c r="D28" s="6">
        <f t="shared" si="1"/>
        <v>1754</v>
      </c>
      <c r="E28" s="6">
        <f t="shared" si="1"/>
        <v>1412</v>
      </c>
      <c r="F28" s="6">
        <f t="shared" si="1"/>
        <v>1528</v>
      </c>
      <c r="G28" s="6">
        <f t="shared" si="1"/>
        <v>1998</v>
      </c>
      <c r="H28" s="6">
        <f t="shared" si="1"/>
        <v>2019</v>
      </c>
      <c r="I28" s="2">
        <f>I4</f>
        <v>1204</v>
      </c>
    </row>
    <row r="29" spans="1:9" x14ac:dyDescent="0.3">
      <c r="A29" t="s">
        <v>91</v>
      </c>
      <c r="B29" t="s">
        <v>89</v>
      </c>
      <c r="C29" s="6">
        <v>71</v>
      </c>
      <c r="D29" s="6">
        <v>76</v>
      </c>
      <c r="E29" s="6">
        <v>63</v>
      </c>
      <c r="F29" s="6">
        <v>99</v>
      </c>
      <c r="G29" s="6">
        <v>98</v>
      </c>
      <c r="H29" s="6">
        <v>95</v>
      </c>
      <c r="I29" s="2">
        <v>188</v>
      </c>
    </row>
    <row r="30" spans="1:9" x14ac:dyDescent="0.3">
      <c r="A30" t="s">
        <v>92</v>
      </c>
      <c r="B30" t="s">
        <v>89</v>
      </c>
      <c r="C30" s="6">
        <v>786</v>
      </c>
      <c r="D30" s="6">
        <v>-861</v>
      </c>
      <c r="E30" s="6">
        <v>196</v>
      </c>
      <c r="F30" s="6">
        <v>-525</v>
      </c>
      <c r="G30" s="6">
        <v>-723</v>
      </c>
      <c r="H30" s="6">
        <v>-1544</v>
      </c>
      <c r="I30" s="2">
        <v>-1085</v>
      </c>
    </row>
    <row r="31" spans="1:9" x14ac:dyDescent="0.3">
      <c r="A31" t="s">
        <v>7</v>
      </c>
      <c r="B31" t="s">
        <v>89</v>
      </c>
      <c r="C31" s="6">
        <f>-167-115-875-5-248</f>
        <v>-1410</v>
      </c>
      <c r="D31" s="6">
        <f>-601-237-1001-9-123</f>
        <v>-1971</v>
      </c>
      <c r="E31" s="6">
        <f>-877-256-1369-19-131</f>
        <v>-2652</v>
      </c>
      <c r="F31" s="6">
        <f>-428-183-1161-105-19-65</f>
        <v>-1961</v>
      </c>
      <c r="G31" s="6">
        <f>-342-162-1296-222-6-87</f>
        <v>-2115</v>
      </c>
      <c r="H31" s="6">
        <f>-597-304-1575-806-33-154</f>
        <v>-3469</v>
      </c>
      <c r="I31" s="2">
        <v>-766</v>
      </c>
    </row>
    <row r="32" spans="1:9" x14ac:dyDescent="0.3">
      <c r="A32" t="s">
        <v>93</v>
      </c>
      <c r="B32" t="s">
        <v>89</v>
      </c>
      <c r="C32" s="6">
        <v>72</v>
      </c>
      <c r="D32" s="6">
        <f>-3500+457+93</f>
        <v>-2950</v>
      </c>
      <c r="E32" s="6">
        <f>452+109</f>
        <v>561</v>
      </c>
      <c r="F32" s="6">
        <v>704</v>
      </c>
      <c r="G32" s="6">
        <f>247-33</f>
        <v>214</v>
      </c>
      <c r="H32" s="6">
        <v>108</v>
      </c>
      <c r="I32" s="2">
        <f>409+369-178</f>
        <v>600</v>
      </c>
    </row>
    <row r="33" spans="1:9" x14ac:dyDescent="0.3">
      <c r="A33" t="s">
        <v>97</v>
      </c>
      <c r="B33" t="s">
        <v>89</v>
      </c>
      <c r="C33" s="6">
        <f>-1321-C32-C31</f>
        <v>17</v>
      </c>
      <c r="D33" s="6">
        <f>-5018-D32-D31</f>
        <v>-97</v>
      </c>
      <c r="E33" s="6">
        <f>-2103-E32-E31</f>
        <v>-12</v>
      </c>
      <c r="F33" s="6">
        <f>-1264-F32-F31</f>
        <v>-7</v>
      </c>
      <c r="G33" s="6">
        <f>-1964-G32-G31</f>
        <v>-63</v>
      </c>
      <c r="H33" s="6">
        <f>-3440-H32-H31</f>
        <v>-79</v>
      </c>
      <c r="I33" s="2">
        <f>-93-I32-I31</f>
        <v>73</v>
      </c>
    </row>
    <row r="34" spans="1:9" x14ac:dyDescent="0.3">
      <c r="A34" t="s">
        <v>86</v>
      </c>
      <c r="B34" t="s">
        <v>89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2">
        <f>7661-8447</f>
        <v>-786</v>
      </c>
    </row>
    <row r="35" spans="1:9" x14ac:dyDescent="0.3">
      <c r="A35" t="s">
        <v>94</v>
      </c>
      <c r="B35" t="s">
        <v>89</v>
      </c>
      <c r="C35" s="6">
        <f>955-3812</f>
        <v>-2857</v>
      </c>
      <c r="D35" s="6">
        <f>632-2717</f>
        <v>-2085</v>
      </c>
      <c r="E35" s="6">
        <f>1879-3197</f>
        <v>-1318</v>
      </c>
      <c r="F35" s="6">
        <f>3531-3724</f>
        <v>-193</v>
      </c>
      <c r="G35" s="6">
        <f>1201-1461</f>
        <v>-260</v>
      </c>
      <c r="H35" s="6">
        <f>5735-4515</f>
        <v>1220</v>
      </c>
      <c r="I35" s="2">
        <f>2953-1850</f>
        <v>1103</v>
      </c>
    </row>
    <row r="36" spans="1:9" x14ac:dyDescent="0.3">
      <c r="A36" t="s">
        <v>95</v>
      </c>
      <c r="B36" t="s">
        <v>89</v>
      </c>
      <c r="C36" s="6">
        <v>0</v>
      </c>
      <c r="D36" s="6">
        <v>3500</v>
      </c>
      <c r="E36" s="6">
        <v>0</v>
      </c>
      <c r="F36" s="6">
        <v>0</v>
      </c>
      <c r="G36" s="6">
        <v>0</v>
      </c>
      <c r="H36" s="6">
        <v>0</v>
      </c>
      <c r="I36" s="2">
        <v>320</v>
      </c>
    </row>
    <row r="37" spans="1:9" x14ac:dyDescent="0.3">
      <c r="A37" t="s">
        <v>96</v>
      </c>
      <c r="B37" t="s">
        <v>89</v>
      </c>
      <c r="C37" s="6">
        <v>0</v>
      </c>
      <c r="D37" s="6">
        <v>0</v>
      </c>
      <c r="E37" s="6">
        <v>0</v>
      </c>
      <c r="F37" s="6">
        <v>0</v>
      </c>
      <c r="G37" s="6">
        <v>-488</v>
      </c>
      <c r="H37" s="6">
        <v>-1347</v>
      </c>
      <c r="I37" s="2">
        <v>-4200</v>
      </c>
    </row>
    <row r="38" spans="1:9" x14ac:dyDescent="0.3">
      <c r="A38" t="s">
        <v>78</v>
      </c>
      <c r="B38" t="s">
        <v>89</v>
      </c>
      <c r="C38" s="6">
        <f>-2-174</f>
        <v>-176</v>
      </c>
      <c r="D38" s="6">
        <f>-218-278</f>
        <v>-496</v>
      </c>
      <c r="E38" s="6">
        <f>-291-82</f>
        <v>-373</v>
      </c>
      <c r="F38" s="6">
        <v>-73</v>
      </c>
      <c r="G38" s="6">
        <f>-331-583</f>
        <v>-914</v>
      </c>
      <c r="H38" s="6">
        <f>-866-840</f>
        <v>-1706</v>
      </c>
      <c r="I38" s="2">
        <v>-2719</v>
      </c>
    </row>
    <row r="39" spans="1:9" x14ac:dyDescent="0.3">
      <c r="A39" t="s">
        <v>98</v>
      </c>
      <c r="B39" t="s">
        <v>89</v>
      </c>
      <c r="C39" s="6">
        <f>-3055-SUM(C34:C38)</f>
        <v>-22</v>
      </c>
      <c r="D39" s="6">
        <f>900-SUM(D34:D38)</f>
        <v>-19</v>
      </c>
      <c r="E39" s="6">
        <f>-1556-SUM(E34:E38)</f>
        <v>135</v>
      </c>
      <c r="F39" s="6">
        <f>-128-SUM(F34:F38)</f>
        <v>138</v>
      </c>
      <c r="G39" s="6">
        <f>-1340-SUM(G34:G38)</f>
        <v>322</v>
      </c>
      <c r="H39" s="6">
        <f>-1623-SUM(H34:H38)</f>
        <v>210</v>
      </c>
      <c r="I39" s="2">
        <f>-6330-SUM(I34:I38)</f>
        <v>-48</v>
      </c>
    </row>
    <row r="41" spans="1:9" x14ac:dyDescent="0.3">
      <c r="F41" s="6"/>
    </row>
    <row r="42" spans="1:9" x14ac:dyDescent="0.3">
      <c r="F42" s="6"/>
    </row>
    <row r="43" spans="1:9" x14ac:dyDescent="0.3">
      <c r="F43" s="6"/>
    </row>
    <row r="44" spans="1:9" x14ac:dyDescent="0.3">
      <c r="F4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81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82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62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/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90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29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t="s">
        <v>105</v>
      </c>
      <c r="F20" t="s">
        <v>74</v>
      </c>
    </row>
    <row r="21" spans="2:6" x14ac:dyDescent="0.3">
      <c r="B21" t="s">
        <v>27</v>
      </c>
      <c r="D21" t="s">
        <v>50</v>
      </c>
      <c r="F21" t="s">
        <v>76</v>
      </c>
    </row>
    <row r="22" spans="2:6" x14ac:dyDescent="0.3">
      <c r="B22" t="s">
        <v>27</v>
      </c>
      <c r="D22" t="s">
        <v>50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2024-12-28T22:36:18Z</dcterms:modified>
</cp:coreProperties>
</file>