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D107EC7C-F12C-496D-B8A6-4BC86F1DD3C4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C13" i="1"/>
  <c r="D13" i="1"/>
  <c r="C25" i="1"/>
  <c r="D25" i="1"/>
  <c r="C27" i="1"/>
  <c r="D27" i="1"/>
  <c r="C21" i="1"/>
  <c r="D21" i="1"/>
  <c r="C14" i="1"/>
  <c r="D14" i="1"/>
  <c r="E27" i="1"/>
  <c r="F27" i="1"/>
  <c r="E25" i="1"/>
  <c r="F25" i="1"/>
  <c r="E21" i="1"/>
  <c r="F21" i="1"/>
  <c r="E14" i="1"/>
  <c r="F14" i="1"/>
  <c r="E13" i="1"/>
  <c r="F13" i="1"/>
  <c r="I39" i="1"/>
  <c r="I38" i="1"/>
  <c r="I35" i="1"/>
  <c r="I31" i="1"/>
  <c r="I33" i="1" s="1"/>
  <c r="I27" i="1"/>
  <c r="I25" i="1"/>
  <c r="I21" i="1"/>
  <c r="I13" i="1"/>
  <c r="I5" i="1"/>
  <c r="C39" i="1"/>
  <c r="D39" i="1"/>
  <c r="E39" i="1"/>
  <c r="C38" i="1"/>
  <c r="D38" i="1"/>
  <c r="E38" i="1"/>
  <c r="C35" i="1"/>
  <c r="D35" i="1"/>
  <c r="E35" i="1"/>
  <c r="C33" i="1"/>
  <c r="D32" i="1"/>
  <c r="E32" i="1"/>
  <c r="C31" i="1"/>
  <c r="D31" i="1"/>
  <c r="D33" i="1" s="1"/>
  <c r="E31" i="1"/>
  <c r="E33" i="1" s="1"/>
  <c r="C5" i="1"/>
  <c r="D5" i="1"/>
  <c r="E5" i="1"/>
  <c r="C3" i="1"/>
  <c r="D3" i="1"/>
  <c r="E3" i="1"/>
  <c r="F39" i="1"/>
  <c r="G39" i="1"/>
  <c r="H39" i="1"/>
  <c r="F35" i="1"/>
  <c r="G35" i="1"/>
  <c r="H35" i="1"/>
  <c r="H33" i="1"/>
  <c r="G32" i="1"/>
  <c r="G33" i="1" s="1"/>
  <c r="F31" i="1"/>
  <c r="F33" i="1" s="1"/>
  <c r="G31" i="1"/>
  <c r="H31" i="1"/>
  <c r="G38" i="1"/>
  <c r="H38" i="1"/>
  <c r="G25" i="1"/>
  <c r="H25" i="1"/>
  <c r="G21" i="1"/>
  <c r="H21" i="1"/>
  <c r="G14" i="1"/>
  <c r="H14" i="1"/>
  <c r="G13" i="1"/>
  <c r="H13" i="1"/>
  <c r="G27" i="1"/>
  <c r="H27" i="1"/>
  <c r="F3" i="1"/>
  <c r="G3" i="1"/>
  <c r="H3" i="1"/>
  <c r="F5" i="1"/>
  <c r="G5" i="1"/>
  <c r="H5" i="1"/>
  <c r="G28" i="1"/>
  <c r="H28" i="1"/>
  <c r="I28" i="1"/>
  <c r="C28" i="1"/>
  <c r="D28" i="1"/>
  <c r="E28" i="1"/>
  <c r="F28" i="1"/>
  <c r="C1" i="1" l="1"/>
  <c r="D1" i="1" s="1"/>
  <c r="E1" i="1" s="1"/>
  <c r="F1" i="1" s="1"/>
  <c r="G1" i="1" s="1"/>
  <c r="H1" i="1" s="1"/>
  <c r="I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tc={FA789C76-AEEE-4803-A519-B7C49A7C5069}</author>
  </authors>
  <commentList>
    <comment ref="A6" authorId="0" shapeId="0" xr:uid="{FA789C76-AEEE-4803-A519-B7C49A7C5069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Expense = Positive
Gain = Negative</t>
      </text>
    </comment>
  </commentList>
</comments>
</file>

<file path=xl/sharedStrings.xml><?xml version="1.0" encoding="utf-8"?>
<sst xmlns="http://schemas.openxmlformats.org/spreadsheetml/2006/main" count="233" uniqueCount="106">
  <si>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</si>
  <si>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</si>
  <si>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</si>
  <si>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</si>
  <si>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</si>
  <si>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</si>
  <si>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</si>
  <si>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</si>
  <si>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</si>
  <si>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</si>
  <si>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</si>
  <si>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</si>
  <si>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</si>
  <si>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</si>
  <si>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</si>
  <si>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</si>
  <si>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</si>
  <si>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</si>
  <si>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</si>
  <si>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</si>
  <si>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</si>
  <si>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</si>
  <si>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</si>
  <si>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</si>
  <si>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</si>
  <si>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</si>
  <si>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</si>
  <si>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</si>
  <si>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</si>
  <si>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</si>
  <si>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</si>
  <si>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</si>
  <si>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</si>
  <si>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</si>
  <si>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</si>
  <si>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</si>
  <si>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</si>
  <si>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</si>
  <si>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</si>
  <si>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</si>
  <si>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</si>
  <si>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</si>
  <si>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</si>
  <si>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</si>
  <si>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</si>
  <si>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</si>
  <si>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</si>
  <si>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</si>
  <si>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</si>
  <si>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</si>
  <si>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</si>
  <si>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</si>
  <si>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</si>
  <si>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</si>
  <si>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</si>
  <si>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</si>
  <si>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</si>
  <si>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</si>
  <si>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</si>
  <si>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</si>
  <si>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</si>
  <si>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</si>
  <si>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</si>
  <si>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</si>
  <si>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</si>
  <si>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</si>
  <si>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</si>
  <si>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</si>
  <si>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</si>
  <si>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</si>
  <si>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</si>
  <si>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</si>
  <si>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</si>
  <si>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</si>
  <si>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</si>
  <si>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</si>
  <si>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</si>
  <si>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</si>
  <si>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</si>
  <si>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</si>
  <si>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</si>
  <si>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</si>
  <si>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</si>
  <si>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</si>
  <si>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</si>
  <si>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</si>
  <si>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</si>
  <si>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</si>
  <si>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</si>
  <si>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</si>
  <si>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</si>
  <si>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</si>
  <si>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</si>
  <si>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</si>
  <si>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</si>
  <si>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</si>
  <si>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</si>
  <si>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</si>
  <si>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</si>
  <si>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</si>
  <si>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</si>
  <si>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</si>
  <si>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</si>
  <si>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</si>
  <si>
    <t>Shares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</si>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</sst>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  <xf numFmtId="164" fontId="4" fillId="0" borderId="0" xfId="1" applyNumberFormat="1" applyFont="1"/>
    <xf numFmtId="164" fontId="0" fillId="0" borderId="0" xfId="0" applyNumberFormat="1"/>
    <xf numFmtId="164" fontId="5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son Abraham" id="{DD1E8317-B342-4891-9E93-BF1E2B1D03CD}" userId="8a22656740859fa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4-12-29T15:31:02.41" personId="{DD1E8317-B342-4891-9E93-BF1E2B1D03CD}" id="{FA789C76-AEEE-4803-A519-B7C49A7C5069}">
    <text>Expense = Positive
Gain = Negative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2017</v>
      </c>
    </row>
    <row r="3" spans="2:3" x14ac:dyDescent="0.3">
      <c r="B3" t="s">
        <v>4</v>
      </c>
      <c r="C3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Q4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  <col min="11" max="13" width="9.109375" bestFit="1" customWidth="1"/>
  </cols>
  <sheetData>
    <row r="1" spans="1:17" x14ac:dyDescent="0.3">
      <c r="A1" t="s">
        <v>2</v>
      </c>
      <c r="B1" t="s">
        <v>16</v>
      </c>
      <c r="C1">
        <f>Input!C2</f>
        <v>2017</v>
      </c>
      <c r="D1">
        <f t="shared" ref="D1:I1" si="0">C1+1</f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7" x14ac:dyDescent="0.3">
      <c r="A2" t="s">
        <v>0</v>
      </c>
      <c r="B2" t="s">
        <v>17</v>
      </c>
      <c r="C2" s="5">
        <v>16403</v>
      </c>
      <c r="D2" s="5">
        <v>18628</v>
      </c>
      <c r="E2" s="5">
        <v>14402</v>
      </c>
      <c r="F2" s="5">
        <v>14198</v>
      </c>
      <c r="G2" s="5">
        <v>22845</v>
      </c>
      <c r="H2" s="5">
        <v>22780</v>
      </c>
      <c r="I2" s="5">
        <v>22855</v>
      </c>
    </row>
    <row r="3" spans="1:17" x14ac:dyDescent="0.3">
      <c r="A3" t="s">
        <v>3</v>
      </c>
      <c r="B3" t="s">
        <v>17</v>
      </c>
      <c r="C3" s="5">
        <f>11980-C4</f>
        <v>10266</v>
      </c>
      <c r="D3" s="5">
        <f>13445-D4</f>
        <v>11691</v>
      </c>
      <c r="E3" s="5">
        <f>13105-E4</f>
        <v>11693</v>
      </c>
      <c r="F3" s="5">
        <f>11655-F4</f>
        <v>10127</v>
      </c>
      <c r="G3" s="5">
        <f>14030-G4</f>
        <v>12032</v>
      </c>
      <c r="H3" s="5">
        <f>15089-H4</f>
        <v>13070</v>
      </c>
      <c r="I3" s="5">
        <v>13627</v>
      </c>
    </row>
    <row r="4" spans="1:17" x14ac:dyDescent="0.3">
      <c r="A4" t="s">
        <v>6</v>
      </c>
      <c r="B4" t="s">
        <v>17</v>
      </c>
      <c r="C4" s="5">
        <v>1714</v>
      </c>
      <c r="D4" s="5">
        <v>1754</v>
      </c>
      <c r="E4" s="5">
        <v>1412</v>
      </c>
      <c r="F4" s="5">
        <v>1528</v>
      </c>
      <c r="G4" s="5">
        <v>1998</v>
      </c>
      <c r="H4" s="5">
        <v>2019</v>
      </c>
      <c r="I4" s="5">
        <v>2068</v>
      </c>
    </row>
    <row r="5" spans="1:17" x14ac:dyDescent="0.3">
      <c r="A5" t="s">
        <v>5</v>
      </c>
      <c r="B5" t="s">
        <v>17</v>
      </c>
      <c r="C5" s="5">
        <f>477+93+244-81</f>
        <v>733</v>
      </c>
      <c r="D5" s="5">
        <f>443+105+89-208</f>
        <v>429</v>
      </c>
      <c r="E5" s="5">
        <f>414+104+105-417</f>
        <v>206</v>
      </c>
      <c r="F5" s="5">
        <f>370+50+159-473</f>
        <v>106</v>
      </c>
      <c r="G5" s="5">
        <f>383+55+91-80</f>
        <v>449</v>
      </c>
      <c r="H5" s="5">
        <f>420+115+121-2</f>
        <v>654</v>
      </c>
      <c r="I5" s="5">
        <f>479+137+319</f>
        <v>935</v>
      </c>
      <c r="K5" s="8"/>
      <c r="L5" s="8"/>
      <c r="M5" s="8"/>
      <c r="N5" s="8"/>
      <c r="O5" s="8"/>
      <c r="P5" s="8"/>
      <c r="Q5" s="8"/>
    </row>
    <row r="6" spans="1:17" x14ac:dyDescent="0.3">
      <c r="A6" t="s">
        <v>103</v>
      </c>
      <c r="B6" t="s">
        <v>17</v>
      </c>
      <c r="C6" s="5">
        <v>189</v>
      </c>
      <c r="D6" s="5">
        <v>216</v>
      </c>
      <c r="E6" s="5">
        <v>200</v>
      </c>
      <c r="F6" s="5">
        <v>296</v>
      </c>
      <c r="G6" s="5">
        <v>1159</v>
      </c>
      <c r="H6" s="5">
        <v>742</v>
      </c>
      <c r="I6" s="5">
        <v>1592</v>
      </c>
    </row>
    <row r="7" spans="1:17" x14ac:dyDescent="0.3">
      <c r="A7" t="s">
        <v>8</v>
      </c>
      <c r="B7" t="s">
        <v>17</v>
      </c>
      <c r="C7" s="5">
        <v>801</v>
      </c>
      <c r="D7" s="5">
        <v>945</v>
      </c>
      <c r="E7" s="5">
        <v>620</v>
      </c>
      <c r="F7" s="5">
        <v>598</v>
      </c>
      <c r="G7" s="5">
        <v>602</v>
      </c>
      <c r="H7" s="5">
        <v>560</v>
      </c>
      <c r="I7" s="5">
        <v>515</v>
      </c>
      <c r="K7" s="6"/>
    </row>
    <row r="8" spans="1:17" x14ac:dyDescent="0.3">
      <c r="A8" t="s">
        <v>12</v>
      </c>
      <c r="B8" t="s">
        <v>17</v>
      </c>
      <c r="C8" s="5">
        <v>883</v>
      </c>
      <c r="D8" s="5">
        <v>991</v>
      </c>
      <c r="E8" s="5">
        <v>510</v>
      </c>
      <c r="F8" s="5">
        <v>944</v>
      </c>
      <c r="G8" s="5">
        <v>2299</v>
      </c>
      <c r="H8" s="5">
        <v>2267</v>
      </c>
      <c r="I8" s="5">
        <v>2270</v>
      </c>
    </row>
    <row r="9" spans="1:17" x14ac:dyDescent="0.3">
      <c r="A9" t="s">
        <v>104</v>
      </c>
      <c r="B9" t="s">
        <v>17</v>
      </c>
      <c r="C9" s="5">
        <v>1454</v>
      </c>
      <c r="D9" s="5">
        <v>1458</v>
      </c>
      <c r="E9" s="5">
        <v>1451</v>
      </c>
      <c r="F9" s="5">
        <v>1461</v>
      </c>
      <c r="G9" s="5">
        <v>1482</v>
      </c>
      <c r="H9" s="5">
        <v>1451</v>
      </c>
      <c r="I9" s="5">
        <v>1443</v>
      </c>
      <c r="K9" s="6"/>
    </row>
    <row r="10" spans="1:17" x14ac:dyDescent="0.3">
      <c r="A10" t="s">
        <v>18</v>
      </c>
      <c r="B10" t="s">
        <v>19</v>
      </c>
      <c r="C10" s="5">
        <v>4526</v>
      </c>
      <c r="D10" s="5">
        <v>4217</v>
      </c>
      <c r="E10" s="5">
        <v>2020</v>
      </c>
      <c r="F10" s="5">
        <v>3657</v>
      </c>
      <c r="G10" s="5">
        <v>8068</v>
      </c>
      <c r="H10" s="5">
        <v>8146</v>
      </c>
      <c r="I10" s="5">
        <f>4758+1208</f>
        <v>5966</v>
      </c>
    </row>
    <row r="11" spans="1:17" x14ac:dyDescent="0.3">
      <c r="A11" t="s">
        <v>20</v>
      </c>
      <c r="B11" t="s">
        <v>19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</row>
    <row r="12" spans="1:17" x14ac:dyDescent="0.3">
      <c r="A12" t="s">
        <v>13</v>
      </c>
      <c r="B12" t="s">
        <v>19</v>
      </c>
      <c r="C12" s="5">
        <v>1322</v>
      </c>
      <c r="D12" s="5">
        <v>829</v>
      </c>
      <c r="E12" s="5">
        <v>741</v>
      </c>
      <c r="F12" s="5">
        <v>892</v>
      </c>
      <c r="G12" s="5">
        <v>1168</v>
      </c>
      <c r="H12" s="5">
        <v>1336</v>
      </c>
      <c r="I12" s="5">
        <v>1209</v>
      </c>
    </row>
    <row r="13" spans="1:17" x14ac:dyDescent="0.3">
      <c r="A13" t="s">
        <v>15</v>
      </c>
      <c r="B13" t="s">
        <v>19</v>
      </c>
      <c r="C13" s="5">
        <f>1323+1422+1404</f>
        <v>4149</v>
      </c>
      <c r="D13" s="5">
        <f>1528+1453+1778</f>
        <v>4759</v>
      </c>
      <c r="E13" s="5">
        <f>1649+1143+1281</f>
        <v>4073</v>
      </c>
      <c r="F13" s="5">
        <f>1594+1014+1285</f>
        <v>3893</v>
      </c>
      <c r="G13" s="5">
        <f>1669+1170+1658</f>
        <v>4497</v>
      </c>
      <c r="H13" s="5">
        <f>1964+1383+1833</f>
        <v>5180</v>
      </c>
      <c r="I13" s="5">
        <f>2472+2169+1419</f>
        <v>6060</v>
      </c>
    </row>
    <row r="14" spans="1:17" x14ac:dyDescent="0.3">
      <c r="A14" t="s">
        <v>85</v>
      </c>
      <c r="B14" t="s">
        <v>19</v>
      </c>
      <c r="C14" s="5">
        <f>343+286</f>
        <v>629</v>
      </c>
      <c r="D14" s="5">
        <f>493+422</f>
        <v>915</v>
      </c>
      <c r="E14" s="5">
        <f>655+426</f>
        <v>1081</v>
      </c>
      <c r="F14" s="5">
        <f>341+520</f>
        <v>861</v>
      </c>
      <c r="G14" s="5">
        <f>523+574</f>
        <v>1097</v>
      </c>
      <c r="H14" s="5">
        <f>492+459</f>
        <v>951</v>
      </c>
      <c r="I14" s="5">
        <f>14065-I13-I12-I10</f>
        <v>830</v>
      </c>
    </row>
    <row r="15" spans="1:17" x14ac:dyDescent="0.3">
      <c r="A15" t="s">
        <v>99</v>
      </c>
      <c r="B15" t="s">
        <v>19</v>
      </c>
      <c r="C15" s="5">
        <v>64796</v>
      </c>
      <c r="D15" s="5">
        <v>71105</v>
      </c>
      <c r="E15" s="5">
        <v>73357</v>
      </c>
      <c r="F15" s="5">
        <v>74883</v>
      </c>
      <c r="G15" s="5">
        <v>77018</v>
      </c>
      <c r="H15" s="5">
        <v>80900</v>
      </c>
      <c r="I15" s="5">
        <v>84567</v>
      </c>
    </row>
    <row r="16" spans="1:17" x14ac:dyDescent="0.3">
      <c r="A16" t="s">
        <v>100</v>
      </c>
      <c r="B16" t="s">
        <v>19</v>
      </c>
      <c r="C16" s="5">
        <v>22994</v>
      </c>
      <c r="D16" s="5">
        <v>28010</v>
      </c>
      <c r="E16" s="5">
        <v>29584</v>
      </c>
      <c r="F16" s="5">
        <v>29818</v>
      </c>
      <c r="G16" s="5">
        <v>30345</v>
      </c>
      <c r="H16" s="5">
        <v>32627</v>
      </c>
      <c r="I16" s="5">
        <v>35295</v>
      </c>
    </row>
    <row r="17" spans="1:17" x14ac:dyDescent="0.3">
      <c r="A17" t="s">
        <v>83</v>
      </c>
      <c r="B17" t="s">
        <v>19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</row>
    <row r="18" spans="1:17" x14ac:dyDescent="0.3">
      <c r="A18" t="s">
        <v>101</v>
      </c>
      <c r="B18" t="s">
        <v>19</v>
      </c>
      <c r="C18" s="7">
        <v>0.1</v>
      </c>
      <c r="D18" s="7">
        <v>0.1</v>
      </c>
      <c r="E18" s="7">
        <v>0.1</v>
      </c>
      <c r="F18" s="7">
        <v>0.1</v>
      </c>
      <c r="G18" s="7">
        <v>0.1</v>
      </c>
      <c r="H18" s="7">
        <v>0.1</v>
      </c>
      <c r="I18" s="7">
        <v>0.1</v>
      </c>
      <c r="K18" s="8"/>
      <c r="L18" s="8"/>
      <c r="M18" s="8"/>
      <c r="N18" s="8"/>
      <c r="O18" s="8"/>
      <c r="P18" s="8"/>
      <c r="Q18" s="8"/>
    </row>
    <row r="19" spans="1:17" x14ac:dyDescent="0.3">
      <c r="A19" t="s">
        <v>102</v>
      </c>
      <c r="B19" t="s">
        <v>19</v>
      </c>
      <c r="C19" s="7">
        <v>0.1</v>
      </c>
      <c r="D19" s="7">
        <v>0.1</v>
      </c>
      <c r="E19" s="7">
        <v>0.1</v>
      </c>
      <c r="F19" s="7">
        <v>0.1</v>
      </c>
      <c r="G19" s="7">
        <v>0.1</v>
      </c>
      <c r="H19" s="7">
        <v>0.1</v>
      </c>
      <c r="I19" s="7">
        <v>0.1</v>
      </c>
    </row>
    <row r="20" spans="1:17" x14ac:dyDescent="0.3">
      <c r="A20" t="s">
        <v>11</v>
      </c>
      <c r="B20" t="s">
        <v>19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17" x14ac:dyDescent="0.3">
      <c r="A21" t="s">
        <v>84</v>
      </c>
      <c r="B21" t="s">
        <v>19</v>
      </c>
      <c r="C21" s="5">
        <f>1409+2273</f>
        <v>3682</v>
      </c>
      <c r="D21" s="5">
        <f>1314+2172</f>
        <v>3486</v>
      </c>
      <c r="E21" s="5">
        <f>1425+1885</f>
        <v>3310</v>
      </c>
      <c r="F21" s="5">
        <f>1463+1560</f>
        <v>3023</v>
      </c>
      <c r="G21" s="5">
        <f>1387+1460</f>
        <v>2847</v>
      </c>
      <c r="H21" s="5">
        <f>1252+1601</f>
        <v>2853</v>
      </c>
      <c r="I21" s="5">
        <f>1336+1810</f>
        <v>3146</v>
      </c>
    </row>
    <row r="22" spans="1:17" x14ac:dyDescent="0.3">
      <c r="A22" t="s">
        <v>14</v>
      </c>
      <c r="B22" t="s">
        <v>19</v>
      </c>
      <c r="C22" s="5">
        <v>2497</v>
      </c>
      <c r="D22" s="5">
        <v>2625</v>
      </c>
      <c r="E22" s="5">
        <v>2576</v>
      </c>
      <c r="F22" s="5">
        <v>2708</v>
      </c>
      <c r="G22" s="5">
        <v>3495</v>
      </c>
      <c r="H22" s="5">
        <v>4027</v>
      </c>
      <c r="I22" s="5">
        <v>3729</v>
      </c>
    </row>
    <row r="23" spans="1:17" x14ac:dyDescent="0.3">
      <c r="A23" t="s">
        <v>9</v>
      </c>
      <c r="B23" t="s">
        <v>19</v>
      </c>
      <c r="C23" s="5">
        <v>1414</v>
      </c>
      <c r="D23" s="5">
        <v>17</v>
      </c>
      <c r="E23" s="5">
        <v>5</v>
      </c>
      <c r="F23" s="5">
        <v>34</v>
      </c>
      <c r="G23" s="5">
        <v>372</v>
      </c>
      <c r="H23" s="5">
        <v>1037</v>
      </c>
      <c r="I23" s="5">
        <v>766</v>
      </c>
    </row>
    <row r="24" spans="1:17" x14ac:dyDescent="0.3">
      <c r="A24" t="s">
        <v>86</v>
      </c>
      <c r="B24" t="s">
        <v>19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17" x14ac:dyDescent="0.3">
      <c r="A25" t="s">
        <v>87</v>
      </c>
      <c r="B25" t="s">
        <v>19</v>
      </c>
      <c r="C25" s="5">
        <f>583+420</f>
        <v>1003</v>
      </c>
      <c r="D25" s="5">
        <f>165+449+73</f>
        <v>687</v>
      </c>
      <c r="E25" s="5">
        <f>436+119+73</f>
        <v>628</v>
      </c>
      <c r="F25" s="5">
        <f>324+351</f>
        <v>675</v>
      </c>
      <c r="G25" s="5">
        <f>1541+264+220</f>
        <v>2025</v>
      </c>
      <c r="H25" s="5">
        <f>744+320+217</f>
        <v>1281</v>
      </c>
      <c r="I25" s="5">
        <f>786+316+218</f>
        <v>1320</v>
      </c>
    </row>
    <row r="26" spans="1:17" x14ac:dyDescent="0.3">
      <c r="A26" t="s">
        <v>10</v>
      </c>
      <c r="B26" t="s">
        <v>19</v>
      </c>
      <c r="C26" s="5">
        <v>11815</v>
      </c>
      <c r="D26" s="5">
        <v>11124</v>
      </c>
      <c r="E26" s="5">
        <v>9821</v>
      </c>
      <c r="F26" s="5">
        <v>9677</v>
      </c>
      <c r="G26" s="5">
        <v>9078</v>
      </c>
      <c r="H26" s="5">
        <v>9583</v>
      </c>
      <c r="I26" s="5">
        <v>8656</v>
      </c>
    </row>
    <row r="27" spans="1:17" x14ac:dyDescent="0.3">
      <c r="A27" t="s">
        <v>88</v>
      </c>
      <c r="B27" t="s">
        <v>19</v>
      </c>
      <c r="C27" s="5">
        <f>3663+3602+2012</f>
        <v>9277</v>
      </c>
      <c r="D27" s="5">
        <f>4032+3609+2230</f>
        <v>9871</v>
      </c>
      <c r="E27" s="5">
        <f>4210+3630+2491</f>
        <v>10331</v>
      </c>
      <c r="F27" s="5">
        <f>4408+3705+2269</f>
        <v>10382</v>
      </c>
      <c r="G27" s="5">
        <f>4116+4234+1683</f>
        <v>10033</v>
      </c>
      <c r="H27" s="5">
        <f>4463+4269+1562</f>
        <v>10294</v>
      </c>
      <c r="I27" s="5">
        <f>4624+4453+1648</f>
        <v>10725</v>
      </c>
    </row>
    <row r="28" spans="1:17" x14ac:dyDescent="0.3">
      <c r="A28" t="s">
        <v>6</v>
      </c>
      <c r="B28" t="s">
        <v>89</v>
      </c>
      <c r="C28" s="5">
        <f t="shared" ref="C28:H28" si="1">C4</f>
        <v>1714</v>
      </c>
      <c r="D28" s="5">
        <f t="shared" si="1"/>
        <v>1754</v>
      </c>
      <c r="E28" s="5">
        <f t="shared" si="1"/>
        <v>1412</v>
      </c>
      <c r="F28" s="5">
        <f t="shared" si="1"/>
        <v>1528</v>
      </c>
      <c r="G28" s="5">
        <f t="shared" si="1"/>
        <v>1998</v>
      </c>
      <c r="H28" s="5">
        <f t="shared" si="1"/>
        <v>2019</v>
      </c>
      <c r="I28" s="5">
        <f>I4</f>
        <v>2068</v>
      </c>
    </row>
    <row r="29" spans="1:17" x14ac:dyDescent="0.3">
      <c r="A29" t="s">
        <v>91</v>
      </c>
      <c r="B29" t="s">
        <v>89</v>
      </c>
      <c r="C29" s="5">
        <v>71</v>
      </c>
      <c r="D29" s="5">
        <v>76</v>
      </c>
      <c r="E29" s="5">
        <v>63</v>
      </c>
      <c r="F29" s="5">
        <v>99</v>
      </c>
      <c r="G29" s="5">
        <v>98</v>
      </c>
      <c r="H29" s="5">
        <v>95</v>
      </c>
      <c r="I29" s="5">
        <v>109</v>
      </c>
    </row>
    <row r="30" spans="1:17" x14ac:dyDescent="0.3">
      <c r="A30" t="s">
        <v>92</v>
      </c>
      <c r="B30" t="s">
        <v>89</v>
      </c>
      <c r="C30" s="5">
        <v>786</v>
      </c>
      <c r="D30" s="5">
        <v>-861</v>
      </c>
      <c r="E30" s="5">
        <v>196</v>
      </c>
      <c r="F30" s="5">
        <v>-525</v>
      </c>
      <c r="G30" s="5">
        <v>-723</v>
      </c>
      <c r="H30" s="5">
        <v>-1544</v>
      </c>
      <c r="I30" s="5">
        <v>-649</v>
      </c>
    </row>
    <row r="31" spans="1:17" x14ac:dyDescent="0.3">
      <c r="A31" t="s">
        <v>7</v>
      </c>
      <c r="B31" t="s">
        <v>89</v>
      </c>
      <c r="C31" s="5">
        <f>-167-115-875-5-248</f>
        <v>-1410</v>
      </c>
      <c r="D31" s="5">
        <f>-601-237-1001-9-123</f>
        <v>-1971</v>
      </c>
      <c r="E31" s="5">
        <f>-877-256-1369-19-131</f>
        <v>-2652</v>
      </c>
      <c r="F31" s="5">
        <f>-428-183-1161-105-19-65</f>
        <v>-1961</v>
      </c>
      <c r="G31" s="5">
        <f>-342-162-1296-222-6-87</f>
        <v>-2115</v>
      </c>
      <c r="H31" s="5">
        <f>-597-304-1575-806-33-154</f>
        <v>-3469</v>
      </c>
      <c r="I31" s="5">
        <f>-761-368-1696-1715-84-200</f>
        <v>-4824</v>
      </c>
    </row>
    <row r="32" spans="1:17" x14ac:dyDescent="0.3">
      <c r="A32" t="s">
        <v>93</v>
      </c>
      <c r="B32" t="s">
        <v>89</v>
      </c>
      <c r="C32" s="5">
        <v>72</v>
      </c>
      <c r="D32" s="5">
        <f>-3500+457+93</f>
        <v>-2950</v>
      </c>
      <c r="E32" s="5">
        <f>452+109</f>
        <v>561</v>
      </c>
      <c r="F32" s="5">
        <v>704</v>
      </c>
      <c r="G32" s="5">
        <f>247-33</f>
        <v>214</v>
      </c>
      <c r="H32" s="5">
        <v>108</v>
      </c>
      <c r="I32" s="5">
        <v>-102</v>
      </c>
    </row>
    <row r="33" spans="1:9" x14ac:dyDescent="0.3">
      <c r="A33" t="s">
        <v>97</v>
      </c>
      <c r="B33" t="s">
        <v>89</v>
      </c>
      <c r="C33" s="5">
        <f>-1321-C32-C31</f>
        <v>17</v>
      </c>
      <c r="D33" s="5">
        <f>-5018-D32-D31</f>
        <v>-97</v>
      </c>
      <c r="E33" s="5">
        <f>-2103-E32-E31</f>
        <v>-12</v>
      </c>
      <c r="F33" s="5">
        <f>-1264-F32-F31</f>
        <v>-7</v>
      </c>
      <c r="G33" s="5">
        <f>-1964-G32-G31</f>
        <v>-63</v>
      </c>
      <c r="H33" s="5">
        <f>-3440-H32-H31</f>
        <v>-79</v>
      </c>
      <c r="I33" s="5">
        <f>-4956-I32-I31</f>
        <v>-30</v>
      </c>
    </row>
    <row r="34" spans="1:9" x14ac:dyDescent="0.3">
      <c r="A34" t="s">
        <v>86</v>
      </c>
      <c r="B34" t="s">
        <v>89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</row>
    <row r="35" spans="1:9" x14ac:dyDescent="0.3">
      <c r="A35" t="s">
        <v>94</v>
      </c>
      <c r="B35" t="s">
        <v>89</v>
      </c>
      <c r="C35" s="5">
        <f>955-3812</f>
        <v>-2857</v>
      </c>
      <c r="D35" s="5">
        <f>632-2717</f>
        <v>-2085</v>
      </c>
      <c r="E35" s="5">
        <f>1879-3197</f>
        <v>-1318</v>
      </c>
      <c r="F35" s="5">
        <f>3531-3724</f>
        <v>-193</v>
      </c>
      <c r="G35" s="5">
        <f>1201-1461</f>
        <v>-260</v>
      </c>
      <c r="H35" s="5">
        <f>5735-4515</f>
        <v>1220</v>
      </c>
      <c r="I35" s="5">
        <f>1781-2980</f>
        <v>-1199</v>
      </c>
    </row>
    <row r="36" spans="1:9" x14ac:dyDescent="0.3">
      <c r="A36" t="s">
        <v>95</v>
      </c>
      <c r="B36" t="s">
        <v>89</v>
      </c>
      <c r="C36" s="5">
        <v>0</v>
      </c>
      <c r="D36" s="5">
        <v>3500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</row>
    <row r="37" spans="1:9" x14ac:dyDescent="0.3">
      <c r="A37" t="s">
        <v>96</v>
      </c>
      <c r="B37" t="s">
        <v>89</v>
      </c>
      <c r="C37" s="5">
        <v>0</v>
      </c>
      <c r="D37" s="5">
        <v>0</v>
      </c>
      <c r="E37" s="5">
        <v>0</v>
      </c>
      <c r="F37" s="5">
        <v>0</v>
      </c>
      <c r="G37" s="5">
        <v>-488</v>
      </c>
      <c r="H37" s="5">
        <v>-1347</v>
      </c>
      <c r="I37" s="5">
        <v>0</v>
      </c>
    </row>
    <row r="38" spans="1:9" x14ac:dyDescent="0.3">
      <c r="A38" t="s">
        <v>78</v>
      </c>
      <c r="B38" t="s">
        <v>89</v>
      </c>
      <c r="C38" s="5">
        <f>-2-174</f>
        <v>-176</v>
      </c>
      <c r="D38" s="5">
        <f>-218-278</f>
        <v>-496</v>
      </c>
      <c r="E38" s="5">
        <f>-291-82</f>
        <v>-373</v>
      </c>
      <c r="F38" s="5">
        <v>-73</v>
      </c>
      <c r="G38" s="5">
        <f>-331-583</f>
        <v>-914</v>
      </c>
      <c r="H38" s="5">
        <f>-866-840</f>
        <v>-1706</v>
      </c>
      <c r="I38" s="5">
        <f>-863-625</f>
        <v>-1488</v>
      </c>
    </row>
    <row r="39" spans="1:9" x14ac:dyDescent="0.3">
      <c r="A39" t="s">
        <v>98</v>
      </c>
      <c r="B39" t="s">
        <v>89</v>
      </c>
      <c r="C39" s="5">
        <f>-3055-SUM(C34:C38)</f>
        <v>-22</v>
      </c>
      <c r="D39" s="5">
        <f>900-SUM(D34:D38)</f>
        <v>-19</v>
      </c>
      <c r="E39" s="5">
        <f>-1556-SUM(E34:E38)</f>
        <v>135</v>
      </c>
      <c r="F39" s="5">
        <f>-128-SUM(F34:F38)</f>
        <v>138</v>
      </c>
      <c r="G39" s="5">
        <f>-1340-SUM(G34:G38)</f>
        <v>322</v>
      </c>
      <c r="H39" s="5">
        <f>-1623-SUM(H34:H38)</f>
        <v>210</v>
      </c>
      <c r="I39" s="5">
        <f>-2650-SUM(I34:I38)</f>
        <v>37</v>
      </c>
    </row>
    <row r="41" spans="1:9" x14ac:dyDescent="0.3">
      <c r="F41" s="5"/>
    </row>
    <row r="42" spans="1:9" x14ac:dyDescent="0.3">
      <c r="F42" s="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3" t="s">
        <v>32</v>
      </c>
      <c r="D2" s="3" t="s">
        <v>35</v>
      </c>
      <c r="F2" s="3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81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82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3" t="s">
        <v>32</v>
      </c>
      <c r="D2" s="3" t="s">
        <v>35</v>
      </c>
      <c r="F2" s="3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4"/>
      <c r="F12" t="s">
        <v>41</v>
      </c>
    </row>
    <row r="13" spans="2:6" x14ac:dyDescent="0.3">
      <c r="B13" t="s">
        <v>27</v>
      </c>
      <c r="D13" t="s">
        <v>62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workbookViewId="0"/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3" t="s">
        <v>32</v>
      </c>
      <c r="D2" s="3" t="s">
        <v>35</v>
      </c>
      <c r="F2" s="3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90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29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t="s">
        <v>105</v>
      </c>
      <c r="F20" t="s">
        <v>74</v>
      </c>
    </row>
    <row r="21" spans="2:6" x14ac:dyDescent="0.3">
      <c r="B21" t="s">
        <v>27</v>
      </c>
      <c r="D21" t="s">
        <v>50</v>
      </c>
      <c r="F21" t="s">
        <v>76</v>
      </c>
    </row>
    <row r="22" spans="2:6" x14ac:dyDescent="0.3">
      <c r="B22" t="s">
        <v>27</v>
      </c>
      <c r="D22" t="s">
        <v>50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2024-12-30T16:55:27Z</dcterms:modified>
</cp:coreProperties>
</file>