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Final Project/"/>
    </mc:Choice>
  </mc:AlternateContent>
  <xr:revisionPtr revIDLastSave="0" documentId="8_{9A070BED-CC5C-7242-AADB-C89DF7A8C67C}" xr6:coauthVersionLast="47" xr6:coauthVersionMax="47" xr10:uidLastSave="{00000000-0000-0000-0000-000000000000}"/>
  <bookViews>
    <workbookView xWindow="2660" yWindow="620" windowWidth="28040" windowHeight="14200" xr2:uid="{4DABDFA5-3BAB-A44B-B4EC-5EC208A6D9E1}"/>
  </bookViews>
  <sheets>
    <sheet name="Sheet1" sheetId="1" r:id="rId1"/>
  </sheets>
  <definedNames>
    <definedName name="rows">OFFSET(Sheet1!$A$1,0,0,COUNTA(Sheet1!$A:$A),1)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3" i="1" l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G13" i="1"/>
  <c r="F13" i="1"/>
  <c r="E13" i="1"/>
  <c r="H13" i="1"/>
  <c r="D13" i="1"/>
  <c r="C13" i="1"/>
  <c r="B13" i="1"/>
</calcChain>
</file>

<file path=xl/sharedStrings.xml><?xml version="1.0" encoding="utf-8"?>
<sst xmlns="http://schemas.openxmlformats.org/spreadsheetml/2006/main" count="54" uniqueCount="54">
  <si>
    <t>Niamh H</t>
  </si>
  <si>
    <t>Mean</t>
  </si>
  <si>
    <t>Noah P</t>
  </si>
  <si>
    <t>House 1</t>
  </si>
  <si>
    <t>House 2</t>
  </si>
  <si>
    <t>House 3</t>
  </si>
  <si>
    <t>House 4</t>
  </si>
  <si>
    <t>House 5</t>
  </si>
  <si>
    <t>House 6</t>
  </si>
  <si>
    <t>House 7</t>
  </si>
  <si>
    <t>House 8</t>
  </si>
  <si>
    <t>Trance 1</t>
  </si>
  <si>
    <t>Trance 2</t>
  </si>
  <si>
    <t>Trance 3</t>
  </si>
  <si>
    <t>Trance 4</t>
  </si>
  <si>
    <t>Trance 5</t>
  </si>
  <si>
    <t>Trance 6</t>
  </si>
  <si>
    <t>Trance 7</t>
  </si>
  <si>
    <t>Trance 8</t>
  </si>
  <si>
    <t>Liquid 1</t>
  </si>
  <si>
    <t>Liquid 2</t>
  </si>
  <si>
    <t>Liquid 3</t>
  </si>
  <si>
    <t>Liquid 4</t>
  </si>
  <si>
    <t>Liquid 5</t>
  </si>
  <si>
    <t>Liquid 6</t>
  </si>
  <si>
    <t xml:space="preserve">Liquid 7 </t>
  </si>
  <si>
    <t>Liquid 8</t>
  </si>
  <si>
    <t>Jungle 1</t>
  </si>
  <si>
    <t>Jungle 2</t>
  </si>
  <si>
    <t>Jungle 3</t>
  </si>
  <si>
    <t>Jungle 4</t>
  </si>
  <si>
    <t>Jungle 5</t>
  </si>
  <si>
    <t>Jungle 6</t>
  </si>
  <si>
    <t>Jungle 7</t>
  </si>
  <si>
    <t>Jungle 8</t>
  </si>
  <si>
    <t>Alt 1</t>
  </si>
  <si>
    <t>Alt 2</t>
  </si>
  <si>
    <t>Alt 3</t>
  </si>
  <si>
    <t>Alt 4</t>
  </si>
  <si>
    <t>Alt 5</t>
  </si>
  <si>
    <t>Alt 6</t>
  </si>
  <si>
    <t>Alt 7</t>
  </si>
  <si>
    <t>Alt 8</t>
  </si>
  <si>
    <t>Tech 1</t>
  </si>
  <si>
    <t>Tech 2</t>
  </si>
  <si>
    <t>Tech 4</t>
  </si>
  <si>
    <t>Tech 5</t>
  </si>
  <si>
    <t>Tech 6</t>
  </si>
  <si>
    <t xml:space="preserve">Tech 7 </t>
  </si>
  <si>
    <t>Tech 8</t>
  </si>
  <si>
    <t>Mio H</t>
  </si>
  <si>
    <t>Ryan K</t>
  </si>
  <si>
    <t>Table1</t>
  </si>
  <si>
    <t>Tech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</si>
</sst>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FFFFFF"/>
      <name val="Monaco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99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EF15BF-8ECA-A54C-80D2-9ACB5E00850C}" name="Table2" displayName="Table2" ref="A8:AW13" totalsRowCount="1" dataDxfId="98">
  <autoFilter ref="A8:AW12" xr:uid="{2CEF15BF-8ECA-A54C-80D2-9ACB5E00850C}"/>
  <tableColumns count="49">
    <tableColumn id="1" xr3:uid="{07459E7F-B02B-984A-A43E-2FDC262CC255}" name="Table1" totalsRowLabel="Mean" dataDxfId="97" totalsRowDxfId="48"/>
    <tableColumn id="2" xr3:uid="{BBEB35DC-0FAD-374E-AD91-FB05A4703093}" name="House 1" totalsRowFunction="custom" dataDxfId="96" totalsRowDxfId="47">
      <totalsRowFormula>AVERAGE(Table2[House 1])</totalsRowFormula>
    </tableColumn>
    <tableColumn id="3" xr3:uid="{F076D34C-3BEF-6F40-A4AD-A5A43C56DF5A}" name="House 2" totalsRowFunction="custom" dataDxfId="95" totalsRowDxfId="46">
      <totalsRowFormula>AVERAGE(Table2[House 2])</totalsRowFormula>
    </tableColumn>
    <tableColumn id="4" xr3:uid="{7D838C2C-5ED3-D94B-8827-62ACCD959BA2}" name="House 3" totalsRowFunction="custom" dataDxfId="94" totalsRowDxfId="45">
      <totalsRowFormula>AVERAGE(Table2[House 3])</totalsRowFormula>
    </tableColumn>
    <tableColumn id="5" xr3:uid="{60BF2D7D-F236-6043-AD3E-4A67ED915E65}" name="House 4" totalsRowFunction="custom" dataDxfId="93" totalsRowDxfId="44">
      <totalsRowFormula>AVERAGE(Table2[House 4])</totalsRowFormula>
    </tableColumn>
    <tableColumn id="6" xr3:uid="{1E39F20E-743A-844A-93FF-76FA2D5102E3}" name="House 5" totalsRowFunction="custom" dataDxfId="92" totalsRowDxfId="43">
      <totalsRowFormula>AVERAGE(Table2[House 5])</totalsRowFormula>
    </tableColumn>
    <tableColumn id="7" xr3:uid="{26B5FD96-5F3C-8740-A090-47B1F8B6F1B4}" name="House 6" totalsRowFunction="custom" dataDxfId="91" totalsRowDxfId="42">
      <totalsRowFormula>AVERAGE(Table2[House 6])</totalsRowFormula>
    </tableColumn>
    <tableColumn id="8" xr3:uid="{EFF7295B-5FB2-B049-9F01-83DE17B7306E}" name="House 7" totalsRowFunction="custom" dataDxfId="90" totalsRowDxfId="41">
      <totalsRowFormula>AVERAGE(Table2[House 7])</totalsRowFormula>
    </tableColumn>
    <tableColumn id="9" xr3:uid="{3BE9C3D7-37E1-A342-A704-6803FC2AA0C3}" name="House 8" totalsRowFunction="custom" dataDxfId="89" totalsRowDxfId="40">
      <totalsRowFormula>AVERAGE(Table2[House 8])</totalsRowFormula>
    </tableColumn>
    <tableColumn id="10" xr3:uid="{E2DE2559-3E84-444E-83AE-1F7AFCB409DA}" name="Trance 1" totalsRowFunction="custom" dataDxfId="88" totalsRowDxfId="39">
      <totalsRowFormula>AVERAGE(Table2[Trance 1])</totalsRowFormula>
    </tableColumn>
    <tableColumn id="11" xr3:uid="{019E143F-F30A-6E48-85A4-6EFA5BB235E2}" name="Trance 2" totalsRowFunction="custom" dataDxfId="87" totalsRowDxfId="38">
      <totalsRowFormula>AVERAGE(Table2[Trance 2])</totalsRowFormula>
    </tableColumn>
    <tableColumn id="12" xr3:uid="{D631DE03-0E64-FC41-8B5E-B874D2CCF532}" name="Trance 3" totalsRowFunction="custom" dataDxfId="86" totalsRowDxfId="37">
      <totalsRowFormula>AVERAGE(Table2[Trance 3])</totalsRowFormula>
    </tableColumn>
    <tableColumn id="13" xr3:uid="{739DEF40-49D6-F943-A805-75AC5DD7F4EC}" name="Trance 4" totalsRowFunction="custom" dataDxfId="85" totalsRowDxfId="36">
      <totalsRowFormula>AVERAGE(Table2[Trance 4])</totalsRowFormula>
    </tableColumn>
    <tableColumn id="14" xr3:uid="{C9B1DF14-2BE2-3F49-AA79-5ADE1C0EA2B9}" name="Trance 5" totalsRowFunction="custom" dataDxfId="84" totalsRowDxfId="35">
      <totalsRowFormula>AVERAGE(Table2[Trance 5])</totalsRowFormula>
    </tableColumn>
    <tableColumn id="15" xr3:uid="{6B539AFB-9802-E44A-97CB-241E43815ADA}" name="Trance 6" totalsRowFunction="custom" dataDxfId="83" totalsRowDxfId="34">
      <totalsRowFormula>AVERAGE(Table2[Trance 6])</totalsRowFormula>
    </tableColumn>
    <tableColumn id="16" xr3:uid="{036A755C-21B5-D24B-BBED-044520470DAE}" name="Trance 7" totalsRowFunction="custom" dataDxfId="82" totalsRowDxfId="33">
      <totalsRowFormula>AVERAGE(Table2[Trance 7])</totalsRowFormula>
    </tableColumn>
    <tableColumn id="17" xr3:uid="{024FF661-06C1-6445-AD84-45BD37E7256F}" name="Trance 8" totalsRowFunction="custom" dataDxfId="81" totalsRowDxfId="32">
      <totalsRowFormula>AVERAGE(Table2[Trance 8])</totalsRowFormula>
    </tableColumn>
    <tableColumn id="18" xr3:uid="{2E541932-B484-D54F-9D0E-D35E402BCD36}" name="Liquid 1" totalsRowFunction="custom" dataDxfId="80" totalsRowDxfId="31">
      <totalsRowFormula>AVERAGE(Table2[Liquid 1])</totalsRowFormula>
    </tableColumn>
    <tableColumn id="19" xr3:uid="{D5E560A9-994A-D848-A0EA-40A264F81BF8}" name="Liquid 2" totalsRowFunction="custom" dataDxfId="79" totalsRowDxfId="30">
      <totalsRowFormula>AVERAGE(Table2[Liquid 2])</totalsRowFormula>
    </tableColumn>
    <tableColumn id="20" xr3:uid="{1942AD5A-B15C-F045-9011-7D3055F64C09}" name="Liquid 3" totalsRowFunction="custom" dataDxfId="78" totalsRowDxfId="29">
      <totalsRowFormula>AVERAGE(Table2[Liquid 3])</totalsRowFormula>
    </tableColumn>
    <tableColumn id="21" xr3:uid="{CC559062-BCB8-1F4D-9687-3A2C0F981D9F}" name="Liquid 4" totalsRowFunction="custom" dataDxfId="77" totalsRowDxfId="28">
      <totalsRowFormula>AVERAGE(Table2[Liquid 4])</totalsRowFormula>
    </tableColumn>
    <tableColumn id="22" xr3:uid="{85E9FAC8-046D-1F48-870B-87A646A47107}" name="Liquid 5" totalsRowFunction="custom" dataDxfId="76" totalsRowDxfId="27">
      <totalsRowFormula>AVERAGE(Table2[Liquid 5])</totalsRowFormula>
    </tableColumn>
    <tableColumn id="23" xr3:uid="{D806B7DD-A465-794B-AC1B-E48808468432}" name="Liquid 6" totalsRowFunction="custom" dataDxfId="75" totalsRowDxfId="26">
      <totalsRowFormula>AVERAGE(Table2[Liquid 6])</totalsRowFormula>
    </tableColumn>
    <tableColumn id="24" xr3:uid="{D2EACC47-C419-F443-A8F0-3482E0218ABF}" name="Liquid 7 " totalsRowFunction="custom" dataDxfId="74" totalsRowDxfId="25">
      <totalsRowFormula>AVERAGE(Table2[[Liquid 7 ]])</totalsRowFormula>
    </tableColumn>
    <tableColumn id="25" xr3:uid="{47BE4538-BC43-E745-86FF-BB576B4C055D}" name="Liquid 8" totalsRowFunction="custom" dataDxfId="73" totalsRowDxfId="24">
      <totalsRowFormula>AVERAGE(Table2[Liquid 8])</totalsRowFormula>
    </tableColumn>
    <tableColumn id="26" xr3:uid="{7AD43C6B-68E1-2742-A5A4-EF66F02E0DB2}" name="Jungle 1" totalsRowFunction="custom" dataDxfId="72" totalsRowDxfId="23">
      <totalsRowFormula>AVERAGE(Table2[Jungle 1])</totalsRowFormula>
    </tableColumn>
    <tableColumn id="27" xr3:uid="{A7BED42A-7E00-AE4D-B201-9B0D9B6ADD74}" name="Jungle 2" totalsRowFunction="custom" dataDxfId="71" totalsRowDxfId="22">
      <totalsRowFormula>AVERAGE(Table2[Jungle 2])</totalsRowFormula>
    </tableColumn>
    <tableColumn id="28" xr3:uid="{2BFECF1F-B20B-FD4D-891F-CCA75CED3AEF}" name="Jungle 3" totalsRowFunction="custom" dataDxfId="70" totalsRowDxfId="21">
      <totalsRowFormula>AVERAGE(Table2[Jungle 3])</totalsRowFormula>
    </tableColumn>
    <tableColumn id="29" xr3:uid="{4654D682-86A3-4540-980C-5B2239FF7A7A}" name="Jungle 4" totalsRowFunction="custom" dataDxfId="69" totalsRowDxfId="20">
      <totalsRowFormula>AVERAGE(Table2[Jungle 4])</totalsRowFormula>
    </tableColumn>
    <tableColumn id="30" xr3:uid="{230AE82B-6716-F04A-BCD2-7393176A675A}" name="Jungle 5" totalsRowFunction="custom" dataDxfId="68" totalsRowDxfId="19">
      <totalsRowFormula>AVERAGE(Table2[Jungle 5])</totalsRowFormula>
    </tableColumn>
    <tableColumn id="31" xr3:uid="{A8EA6B96-3E04-4649-846E-4908DFBE3E99}" name="Jungle 6" totalsRowFunction="custom" dataDxfId="67" totalsRowDxfId="18">
      <totalsRowFormula>AVERAGE(Table2[Jungle 6])</totalsRowFormula>
    </tableColumn>
    <tableColumn id="32" xr3:uid="{ABA7D0FB-8BEA-B14D-AD65-7D16F55195C8}" name="Jungle 7" totalsRowFunction="custom" dataDxfId="66" totalsRowDxfId="17">
      <totalsRowFormula>AVERAGE(Table2[Jungle 7])</totalsRowFormula>
    </tableColumn>
    <tableColumn id="33" xr3:uid="{E7C876BF-FA9F-CC41-B63E-B64D5E133961}" name="Jungle 8" totalsRowFunction="custom" dataDxfId="65" totalsRowDxfId="16">
      <totalsRowFormula>AVERAGE(Table2[Jungle 8])</totalsRowFormula>
    </tableColumn>
    <tableColumn id="34" xr3:uid="{146F512E-5FAD-0C42-B324-13E82A0E53A7}" name="Alt 1" totalsRowFunction="custom" dataDxfId="64" totalsRowDxfId="15">
      <totalsRowFormula>AVERAGE(Table2[Alt 1])</totalsRowFormula>
    </tableColumn>
    <tableColumn id="35" xr3:uid="{3CA0EC57-F9C1-7E4D-BE8F-0D042ED9B220}" name="Alt 2" totalsRowFunction="custom" dataDxfId="63" totalsRowDxfId="14">
      <totalsRowFormula>AVERAGE(Table2[Alt 2])</totalsRowFormula>
    </tableColumn>
    <tableColumn id="36" xr3:uid="{14962CE5-EF6C-8F43-8CED-7FC3FCD45335}" name="Alt 3" totalsRowFunction="custom" dataDxfId="62" totalsRowDxfId="13">
      <totalsRowFormula>AVERAGE(Table2[Alt 3])</totalsRowFormula>
    </tableColumn>
    <tableColumn id="37" xr3:uid="{51474911-5A9C-FC49-8D66-25D6523766E7}" name="Alt 4" totalsRowFunction="custom" dataDxfId="61" totalsRowDxfId="12">
      <totalsRowFormula>AVERAGE(Table2[Alt 4])</totalsRowFormula>
    </tableColumn>
    <tableColumn id="38" xr3:uid="{D43BCDAE-A10A-294E-A38A-35ECFDC5ED1F}" name="Alt 5" totalsRowFunction="custom" dataDxfId="60" totalsRowDxfId="11">
      <totalsRowFormula>AVERAGE(Table2[Alt 5])</totalsRowFormula>
    </tableColumn>
    <tableColumn id="39" xr3:uid="{21E3AA6E-0CC7-AB44-932C-3856E082D222}" name="Alt 6" totalsRowFunction="custom" dataDxfId="59" totalsRowDxfId="10">
      <totalsRowFormula>AVERAGE(Table2[Alt 6])</totalsRowFormula>
    </tableColumn>
    <tableColumn id="40" xr3:uid="{A5081319-14E2-3C4C-93D7-B9D6BD548363}" name="Alt 7" totalsRowFunction="custom" dataDxfId="58" totalsRowDxfId="9">
      <totalsRowFormula>AVERAGE(Table2[Alt 7])</totalsRowFormula>
    </tableColumn>
    <tableColumn id="41" xr3:uid="{133B7D62-E2C1-A744-B249-64CE29E53D44}" name="Alt 8" totalsRowFunction="custom" dataDxfId="57" totalsRowDxfId="8">
      <totalsRowFormula>AVERAGE(Table2[Alt 8])</totalsRowFormula>
    </tableColumn>
    <tableColumn id="42" xr3:uid="{6C9812EC-DCDB-1340-825C-6EC2488AD442}" name="Tech 1" totalsRowFunction="custom" dataDxfId="56" totalsRowDxfId="7">
      <totalsRowFormula>AVERAGE(Table2[Tech 1])</totalsRowFormula>
    </tableColumn>
    <tableColumn id="43" xr3:uid="{FA1CCAC5-FC7F-554E-98C6-4C2FCAF4DF88}" name="Tech 2" totalsRowFunction="custom" dataDxfId="55" totalsRowDxfId="6">
      <totalsRowFormula>AVERAGE(Table2[Tech 2])</totalsRowFormula>
    </tableColumn>
    <tableColumn id="44" xr3:uid="{A385068A-1268-814E-A29A-51D70EE5FFD0}" name="Tech 3" totalsRowFunction="custom" dataDxfId="54" totalsRowDxfId="5">
      <totalsRowFormula>AVERAGE(Table2[Tech 3])</totalsRowFormula>
    </tableColumn>
    <tableColumn id="45" xr3:uid="{CBA1338B-8EEE-0649-B170-6053BE02277E}" name="Tech 4" totalsRowFunction="custom" dataDxfId="53" totalsRowDxfId="4">
      <totalsRowFormula>AVERAGE(Table2[Tech 4])</totalsRowFormula>
    </tableColumn>
    <tableColumn id="46" xr3:uid="{17D682CD-08A4-624C-BCBA-ED1883E031AA}" name="Tech 5" totalsRowFunction="custom" dataDxfId="52" totalsRowDxfId="3">
      <totalsRowFormula>AVERAGE(Table2[Tech 5])</totalsRowFormula>
    </tableColumn>
    <tableColumn id="47" xr3:uid="{7763A877-1AC1-1449-B893-07ADD1C88874}" name="Tech 6" totalsRowFunction="custom" dataDxfId="51" totalsRowDxfId="2">
      <totalsRowFormula>AVERAGE(Table2[Tech 6])</totalsRowFormula>
    </tableColumn>
    <tableColumn id="48" xr3:uid="{D1273875-7E72-C646-B089-C46CB3C1B6DE}" name="Tech 7 " totalsRowFunction="custom" dataDxfId="50" totalsRowDxfId="1">
      <totalsRowFormula>AVERAGE(Table2[[Tech 7 ]])</totalsRowFormula>
    </tableColumn>
    <tableColumn id="49" xr3:uid="{3E171F94-CD34-984F-A9FC-D87C630304E0}" name="Tech 8" totalsRowFunction="custom" dataDxfId="49" totalsRowDxfId="0">
      <totalsRowFormula>AVERAGE(Table2[Tech 8])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40D-7638-C744-9CC8-58953B248FD7}">
  <dimension ref="A8:AW21"/>
  <sheetViews>
    <sheetView tabSelected="1" workbookViewId="0">
      <selection activeCell="AP17" sqref="AP17"/>
    </sheetView>
  </sheetViews>
  <sheetFormatPr baseColWidth="10" defaultRowHeight="16" x14ac:dyDescent="0.2"/>
  <cols>
    <col min="2" max="2" width="17.1640625" customWidth="1"/>
    <col min="3" max="3" width="14.83203125" customWidth="1"/>
    <col min="4" max="4" width="17.83203125" customWidth="1"/>
    <col min="5" max="5" width="19.6640625" customWidth="1"/>
    <col min="6" max="6" width="19.5" customWidth="1"/>
    <col min="7" max="7" width="17.5" customWidth="1"/>
  </cols>
  <sheetData>
    <row r="8" spans="1:49" x14ac:dyDescent="0.2">
      <c r="A8" t="s">
        <v>52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V8" t="s">
        <v>23</v>
      </c>
      <c r="W8" t="s">
        <v>24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C8" t="s">
        <v>30</v>
      </c>
      <c r="AD8" t="s">
        <v>31</v>
      </c>
      <c r="AE8" t="s">
        <v>32</v>
      </c>
      <c r="AF8" t="s">
        <v>33</v>
      </c>
      <c r="AG8" t="s">
        <v>34</v>
      </c>
      <c r="AH8" t="s">
        <v>35</v>
      </c>
      <c r="AI8" t="s">
        <v>36</v>
      </c>
      <c r="AJ8" t="s">
        <v>37</v>
      </c>
      <c r="AK8" t="s">
        <v>38</v>
      </c>
      <c r="AL8" t="s">
        <v>39</v>
      </c>
      <c r="AM8" t="s">
        <v>40</v>
      </c>
      <c r="AN8" t="s">
        <v>41</v>
      </c>
      <c r="AO8" t="s">
        <v>42</v>
      </c>
      <c r="AP8" t="s">
        <v>43</v>
      </c>
      <c r="AQ8" t="s">
        <v>44</v>
      </c>
      <c r="AR8" t="s">
        <v>53</v>
      </c>
      <c r="AS8" t="s">
        <v>45</v>
      </c>
      <c r="AT8" t="s">
        <v>46</v>
      </c>
      <c r="AU8" t="s">
        <v>47</v>
      </c>
      <c r="AV8" t="s">
        <v>48</v>
      </c>
      <c r="AW8" t="s">
        <v>49</v>
      </c>
    </row>
    <row r="9" spans="1:49" x14ac:dyDescent="0.2">
      <c r="A9" s="1" t="s">
        <v>50</v>
      </c>
      <c r="B9" s="1">
        <v>1</v>
      </c>
      <c r="C9" s="1">
        <v>1</v>
      </c>
      <c r="D9" s="1">
        <v>10</v>
      </c>
      <c r="E9" s="1">
        <v>10</v>
      </c>
      <c r="F9" s="1">
        <v>8</v>
      </c>
      <c r="G9" s="1">
        <v>4</v>
      </c>
      <c r="H9" s="1">
        <v>6</v>
      </c>
      <c r="I9" s="1">
        <v>4</v>
      </c>
      <c r="J9" s="1">
        <v>5</v>
      </c>
      <c r="K9" s="1">
        <v>7</v>
      </c>
      <c r="L9" s="1">
        <v>7</v>
      </c>
      <c r="M9" s="1">
        <v>10</v>
      </c>
      <c r="N9" s="1">
        <v>7</v>
      </c>
      <c r="O9" s="1">
        <v>9</v>
      </c>
      <c r="P9" s="1">
        <v>8</v>
      </c>
      <c r="Q9" s="1">
        <v>6</v>
      </c>
      <c r="R9" s="1">
        <v>10</v>
      </c>
      <c r="S9" s="1">
        <v>8</v>
      </c>
      <c r="T9" s="1">
        <v>1</v>
      </c>
      <c r="U9" s="1">
        <v>4</v>
      </c>
      <c r="V9" s="1">
        <v>5</v>
      </c>
      <c r="W9" s="1">
        <v>7</v>
      </c>
      <c r="X9" s="1">
        <v>5</v>
      </c>
      <c r="Y9" s="1">
        <v>8</v>
      </c>
      <c r="Z9" s="1">
        <v>6</v>
      </c>
      <c r="AA9" s="1">
        <v>8</v>
      </c>
      <c r="AB9" s="1">
        <v>1</v>
      </c>
      <c r="AC9" s="1">
        <v>3</v>
      </c>
      <c r="AD9" s="1">
        <v>3</v>
      </c>
      <c r="AE9" s="1">
        <v>9</v>
      </c>
      <c r="AF9" s="1">
        <v>2</v>
      </c>
      <c r="AG9" s="1">
        <v>8</v>
      </c>
      <c r="AH9" s="1">
        <v>10</v>
      </c>
      <c r="AI9" s="1">
        <v>9</v>
      </c>
      <c r="AJ9" s="1">
        <v>2</v>
      </c>
      <c r="AK9" s="1">
        <v>9</v>
      </c>
      <c r="AL9" s="1">
        <v>5</v>
      </c>
      <c r="AM9" s="1">
        <v>7</v>
      </c>
      <c r="AN9" s="1">
        <v>7</v>
      </c>
      <c r="AO9" s="1">
        <v>3</v>
      </c>
      <c r="AP9" s="1">
        <v>10</v>
      </c>
      <c r="AQ9" s="1">
        <v>6</v>
      </c>
      <c r="AR9" s="1">
        <v>10</v>
      </c>
      <c r="AS9" s="1">
        <v>1</v>
      </c>
      <c r="AT9" s="1">
        <v>1</v>
      </c>
      <c r="AU9" s="1">
        <v>5</v>
      </c>
      <c r="AV9" s="1">
        <v>5</v>
      </c>
      <c r="AW9" s="1">
        <v>8</v>
      </c>
    </row>
    <row r="10" spans="1:49" x14ac:dyDescent="0.2">
      <c r="A10" s="1" t="s">
        <v>2</v>
      </c>
      <c r="B10" s="1">
        <v>2</v>
      </c>
      <c r="C10" s="1">
        <v>2</v>
      </c>
      <c r="D10" s="1">
        <v>1</v>
      </c>
      <c r="E10" s="1">
        <v>7</v>
      </c>
      <c r="F10" s="1">
        <v>5</v>
      </c>
      <c r="G10" s="1">
        <v>4</v>
      </c>
      <c r="H10" s="1">
        <v>6</v>
      </c>
      <c r="I10" s="1">
        <v>6</v>
      </c>
      <c r="J10" s="1">
        <v>7</v>
      </c>
      <c r="K10" s="1">
        <v>7</v>
      </c>
      <c r="L10" s="1">
        <v>7</v>
      </c>
      <c r="M10" s="1">
        <v>9</v>
      </c>
      <c r="N10" s="1">
        <v>6</v>
      </c>
      <c r="O10" s="1">
        <v>8</v>
      </c>
      <c r="P10" s="1">
        <v>7</v>
      </c>
      <c r="Q10" s="1">
        <v>5</v>
      </c>
      <c r="R10" s="1">
        <v>4</v>
      </c>
      <c r="S10" s="1">
        <v>5</v>
      </c>
      <c r="T10" s="1">
        <v>2</v>
      </c>
      <c r="U10" s="1">
        <v>8</v>
      </c>
      <c r="V10" s="1">
        <v>3</v>
      </c>
      <c r="W10" s="1">
        <v>5</v>
      </c>
      <c r="X10" s="1">
        <v>8</v>
      </c>
      <c r="Y10" s="1">
        <v>6</v>
      </c>
      <c r="Z10" s="1">
        <v>2</v>
      </c>
      <c r="AA10" s="1">
        <v>6</v>
      </c>
      <c r="AB10" s="1">
        <v>7</v>
      </c>
      <c r="AC10" s="1">
        <v>5</v>
      </c>
      <c r="AD10" s="1">
        <v>3</v>
      </c>
      <c r="AE10" s="1">
        <v>5</v>
      </c>
      <c r="AF10" s="1">
        <v>4</v>
      </c>
      <c r="AG10" s="1">
        <v>7</v>
      </c>
      <c r="AH10" s="1">
        <v>4</v>
      </c>
      <c r="AI10" s="1">
        <v>6</v>
      </c>
      <c r="AJ10" s="1">
        <v>4</v>
      </c>
      <c r="AK10" s="1">
        <v>7</v>
      </c>
      <c r="AL10" s="1">
        <v>3</v>
      </c>
      <c r="AM10" s="1">
        <v>4</v>
      </c>
      <c r="AN10" s="1">
        <v>3</v>
      </c>
      <c r="AO10" s="1">
        <v>5</v>
      </c>
      <c r="AP10" s="1">
        <v>8</v>
      </c>
      <c r="AQ10" s="1">
        <v>8</v>
      </c>
      <c r="AR10" s="1">
        <v>5</v>
      </c>
      <c r="AS10" s="1">
        <v>2</v>
      </c>
      <c r="AT10" s="1">
        <v>3</v>
      </c>
      <c r="AU10" s="1">
        <v>7</v>
      </c>
      <c r="AV10" s="1">
        <v>7</v>
      </c>
      <c r="AW10" s="1">
        <v>6</v>
      </c>
    </row>
    <row r="11" spans="1:49" x14ac:dyDescent="0.2">
      <c r="A11" s="1" t="s">
        <v>51</v>
      </c>
      <c r="B11" s="1">
        <v>1</v>
      </c>
      <c r="C11" s="1">
        <v>6</v>
      </c>
      <c r="D11" s="1">
        <v>7</v>
      </c>
      <c r="E11" s="1">
        <v>8</v>
      </c>
      <c r="F11" s="1">
        <v>8</v>
      </c>
      <c r="G11" s="1">
        <v>8</v>
      </c>
      <c r="H11" s="1">
        <v>7</v>
      </c>
      <c r="I11" s="1">
        <v>7</v>
      </c>
      <c r="J11" s="1">
        <v>2</v>
      </c>
      <c r="K11" s="1">
        <v>5</v>
      </c>
      <c r="L11" s="1">
        <v>6</v>
      </c>
      <c r="M11" s="1">
        <v>7</v>
      </c>
      <c r="N11" s="1">
        <v>5</v>
      </c>
      <c r="O11" s="1">
        <v>9</v>
      </c>
      <c r="P11" s="1">
        <v>10</v>
      </c>
      <c r="Q11" s="1">
        <v>9</v>
      </c>
      <c r="R11" s="1">
        <v>4</v>
      </c>
      <c r="S11" s="1">
        <v>5</v>
      </c>
      <c r="T11" s="1">
        <v>7</v>
      </c>
      <c r="U11" s="1">
        <v>7</v>
      </c>
      <c r="V11" s="1">
        <v>8</v>
      </c>
      <c r="W11" s="1">
        <v>8</v>
      </c>
      <c r="X11" s="1">
        <v>9</v>
      </c>
      <c r="Y11" s="1">
        <v>10</v>
      </c>
      <c r="Z11" s="1">
        <v>5</v>
      </c>
      <c r="AA11" s="1">
        <v>6</v>
      </c>
      <c r="AB11" s="1">
        <v>5</v>
      </c>
      <c r="AC11" s="1">
        <v>5</v>
      </c>
      <c r="AD11" s="1">
        <v>5</v>
      </c>
      <c r="AE11" s="1">
        <v>8</v>
      </c>
      <c r="AF11" s="1">
        <v>9</v>
      </c>
      <c r="AG11" s="1">
        <v>6</v>
      </c>
      <c r="AH11" s="1">
        <v>1</v>
      </c>
      <c r="AI11" s="1">
        <v>7</v>
      </c>
      <c r="AJ11" s="1">
        <v>2</v>
      </c>
      <c r="AK11" s="1">
        <v>7</v>
      </c>
      <c r="AL11" s="1">
        <v>3</v>
      </c>
      <c r="AM11" s="1">
        <v>7</v>
      </c>
      <c r="AN11" s="1">
        <v>2</v>
      </c>
      <c r="AO11" s="1">
        <v>1</v>
      </c>
      <c r="AP11" s="1">
        <v>3</v>
      </c>
      <c r="AQ11" s="1">
        <v>4</v>
      </c>
      <c r="AR11" s="1">
        <v>7</v>
      </c>
      <c r="AS11" s="1">
        <v>8</v>
      </c>
      <c r="AT11" s="1">
        <v>9</v>
      </c>
      <c r="AU11" s="1">
        <v>9</v>
      </c>
      <c r="AV11" s="1">
        <v>9</v>
      </c>
      <c r="AW11" s="1">
        <v>8</v>
      </c>
    </row>
    <row r="12" spans="1:49" x14ac:dyDescent="0.2">
      <c r="A12" s="1" t="s">
        <v>0</v>
      </c>
      <c r="B12" s="1">
        <v>2</v>
      </c>
      <c r="C12" s="1">
        <v>3</v>
      </c>
      <c r="D12" s="1">
        <v>2</v>
      </c>
      <c r="E12" s="1">
        <v>9</v>
      </c>
      <c r="F12" s="1">
        <v>8</v>
      </c>
      <c r="G12" s="1">
        <v>6</v>
      </c>
      <c r="H12" s="1">
        <v>4</v>
      </c>
      <c r="I12" s="1">
        <v>9</v>
      </c>
      <c r="J12" s="1">
        <v>1</v>
      </c>
      <c r="K12" s="1">
        <v>4</v>
      </c>
      <c r="L12" s="1">
        <v>4</v>
      </c>
      <c r="M12" s="1">
        <v>5</v>
      </c>
      <c r="N12" s="1">
        <v>5</v>
      </c>
      <c r="O12" s="1">
        <v>9</v>
      </c>
      <c r="P12" s="1">
        <v>7</v>
      </c>
      <c r="Q12" s="1">
        <v>8</v>
      </c>
      <c r="R12" s="1">
        <v>1</v>
      </c>
      <c r="S12" s="1">
        <v>2</v>
      </c>
      <c r="T12" s="1">
        <v>1</v>
      </c>
      <c r="U12" s="1">
        <v>7</v>
      </c>
      <c r="V12" s="1">
        <v>2</v>
      </c>
      <c r="W12" s="1">
        <v>1</v>
      </c>
      <c r="X12" s="1">
        <v>1</v>
      </c>
      <c r="Y12" s="1">
        <v>4</v>
      </c>
      <c r="Z12" s="1">
        <v>3</v>
      </c>
      <c r="AA12" s="1">
        <v>3</v>
      </c>
      <c r="AB12" s="1">
        <v>6</v>
      </c>
      <c r="AC12" s="1">
        <v>4</v>
      </c>
      <c r="AD12" s="1">
        <v>6</v>
      </c>
      <c r="AE12" s="1">
        <v>8</v>
      </c>
      <c r="AF12" s="1">
        <v>7</v>
      </c>
      <c r="AG12" s="1">
        <v>9</v>
      </c>
      <c r="AH12" s="1">
        <v>2</v>
      </c>
      <c r="AI12" s="1">
        <v>5</v>
      </c>
      <c r="AJ12" s="1">
        <v>2</v>
      </c>
      <c r="AK12" s="1">
        <v>8</v>
      </c>
      <c r="AL12" s="1">
        <v>2</v>
      </c>
      <c r="AM12" s="1">
        <v>1</v>
      </c>
      <c r="AN12" s="1">
        <v>1</v>
      </c>
      <c r="AO12" s="1">
        <v>3</v>
      </c>
      <c r="AP12" s="1">
        <v>7</v>
      </c>
      <c r="AQ12" s="1">
        <v>3</v>
      </c>
      <c r="AR12" s="1">
        <v>7</v>
      </c>
      <c r="AS12" s="1">
        <v>9</v>
      </c>
      <c r="AT12" s="1">
        <v>8</v>
      </c>
      <c r="AU12" s="1">
        <v>9</v>
      </c>
      <c r="AV12" s="1">
        <v>8</v>
      </c>
      <c r="AW12" s="1">
        <v>9</v>
      </c>
    </row>
    <row r="13" spans="1:49" x14ac:dyDescent="0.2">
      <c r="A13" s="1" t="s">
        <v>1</v>
      </c>
      <c r="B13" s="1">
        <f>AVERAGE(Table2[House 1])</f>
        <v>1.5</v>
      </c>
      <c r="C13" s="1">
        <f>AVERAGE(Table2[House 2])</f>
        <v>3</v>
      </c>
      <c r="D13" s="1">
        <f>AVERAGE(Table2[House 3])</f>
        <v>5</v>
      </c>
      <c r="E13" s="1">
        <f>AVERAGE(Table2[House 4])</f>
        <v>8.5</v>
      </c>
      <c r="F13" s="1">
        <f>AVERAGE(Table2[House 5])</f>
        <v>7.25</v>
      </c>
      <c r="G13" s="1">
        <f>AVERAGE(Table2[House 6])</f>
        <v>5.5</v>
      </c>
      <c r="H13" s="1">
        <f>AVERAGE(Table2[House 7])</f>
        <v>5.75</v>
      </c>
      <c r="I13" s="1">
        <f>AVERAGE(Table2[House 8])</f>
        <v>6.5</v>
      </c>
      <c r="J13" s="1">
        <f>AVERAGE(Table2[Trance 1])</f>
        <v>3.75</v>
      </c>
      <c r="K13" s="1">
        <f>AVERAGE(Table2[Trance 2])</f>
        <v>5.75</v>
      </c>
      <c r="L13" s="1">
        <f>AVERAGE(Table2[Trance 3])</f>
        <v>6</v>
      </c>
      <c r="M13" s="1">
        <f>AVERAGE(Table2[Trance 4])</f>
        <v>7.75</v>
      </c>
      <c r="N13" s="1">
        <f>AVERAGE(Table2[Trance 5])</f>
        <v>5.75</v>
      </c>
      <c r="O13" s="1">
        <f>AVERAGE(Table2[Trance 6])</f>
        <v>8.75</v>
      </c>
      <c r="P13" s="1">
        <f>AVERAGE(Table2[Trance 7])</f>
        <v>8</v>
      </c>
      <c r="Q13" s="1">
        <f>AVERAGE(Table2[Trance 8])</f>
        <v>7</v>
      </c>
      <c r="R13" s="1">
        <f>AVERAGE(Table2[Liquid 1])</f>
        <v>4.75</v>
      </c>
      <c r="S13" s="1">
        <f>AVERAGE(Table2[Liquid 2])</f>
        <v>5</v>
      </c>
      <c r="T13" s="1">
        <f>AVERAGE(Table2[Liquid 3])</f>
        <v>2.75</v>
      </c>
      <c r="U13" s="1">
        <f>AVERAGE(Table2[Liquid 4])</f>
        <v>6.5</v>
      </c>
      <c r="V13" s="1">
        <f>AVERAGE(Table2[Liquid 5])</f>
        <v>4.5</v>
      </c>
      <c r="W13" s="1">
        <f>AVERAGE(Table2[Liquid 6])</f>
        <v>5.25</v>
      </c>
      <c r="X13" s="1">
        <f>AVERAGE(Table2[[Liquid 7 ]])</f>
        <v>5.75</v>
      </c>
      <c r="Y13" s="1">
        <f>AVERAGE(Table2[Liquid 8])</f>
        <v>7</v>
      </c>
      <c r="Z13" s="1">
        <f>AVERAGE(Table2[Jungle 1])</f>
        <v>4</v>
      </c>
      <c r="AA13" s="1">
        <f>AVERAGE(Table2[Jungle 2])</f>
        <v>5.75</v>
      </c>
      <c r="AB13" s="1">
        <f>AVERAGE(Table2[Jungle 3])</f>
        <v>4.75</v>
      </c>
      <c r="AC13" s="1">
        <f>AVERAGE(Table2[Jungle 4])</f>
        <v>4.25</v>
      </c>
      <c r="AD13" s="1">
        <f>AVERAGE(Table2[Jungle 5])</f>
        <v>4.25</v>
      </c>
      <c r="AE13" s="1">
        <f>AVERAGE(Table2[Jungle 6])</f>
        <v>7.5</v>
      </c>
      <c r="AF13" s="1">
        <f>AVERAGE(Table2[Jungle 7])</f>
        <v>5.5</v>
      </c>
      <c r="AG13" s="1">
        <f>AVERAGE(Table2[Jungle 8])</f>
        <v>7.5</v>
      </c>
      <c r="AH13" s="1">
        <f>AVERAGE(Table2[Alt 1])</f>
        <v>4.25</v>
      </c>
      <c r="AI13" s="1">
        <f>AVERAGE(Table2[Alt 2])</f>
        <v>6.75</v>
      </c>
      <c r="AJ13" s="1">
        <f>AVERAGE(Table2[Alt 3])</f>
        <v>2.5</v>
      </c>
      <c r="AK13" s="1">
        <f>AVERAGE(Table2[Alt 4])</f>
        <v>7.75</v>
      </c>
      <c r="AL13" s="1">
        <f>AVERAGE(Table2[Alt 5])</f>
        <v>3.25</v>
      </c>
      <c r="AM13" s="1">
        <f>AVERAGE(Table2[Alt 6])</f>
        <v>4.75</v>
      </c>
      <c r="AN13" s="1">
        <f>AVERAGE(Table2[Alt 7])</f>
        <v>3.25</v>
      </c>
      <c r="AO13" s="1">
        <f>AVERAGE(Table2[Alt 8])</f>
        <v>3</v>
      </c>
      <c r="AP13" s="1">
        <f>AVERAGE(Table2[Tech 1])</f>
        <v>7</v>
      </c>
      <c r="AQ13" s="1">
        <f>AVERAGE(Table2[Tech 2])</f>
        <v>5.25</v>
      </c>
      <c r="AR13" s="1">
        <f>AVERAGE(Table2[Tech 3])</f>
        <v>7.25</v>
      </c>
      <c r="AS13" s="1">
        <f>AVERAGE(Table2[Tech 4])</f>
        <v>5</v>
      </c>
      <c r="AT13" s="1">
        <f>AVERAGE(Table2[Tech 5])</f>
        <v>5.25</v>
      </c>
      <c r="AU13" s="1">
        <f>AVERAGE(Table2[Tech 6])</f>
        <v>7.5</v>
      </c>
      <c r="AV13" s="1">
        <f>AVERAGE(Table2[[Tech 7 ]])</f>
        <v>7.25</v>
      </c>
      <c r="AW13" s="1">
        <f>AVERAGE(Table2[Tech 8])</f>
        <v>7.75</v>
      </c>
    </row>
    <row r="21" spans="2:2" ht="19" x14ac:dyDescent="0.25">
      <c r="B21" s="2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Stevens</dc:creator>
  <cp:lastModifiedBy>Jake Stevens</cp:lastModifiedBy>
  <dcterms:created xsi:type="dcterms:W3CDTF">2024-03-11T12:41:09Z</dcterms:created>
  <dcterms:modified xsi:type="dcterms:W3CDTF">2024-03-12T15:50:32Z</dcterms:modified>
</cp:coreProperties>
</file>